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4780" windowHeight="10380"/>
  </bookViews>
  <sheets>
    <sheet name="ПО по напряж" sheetId="1" r:id="rId1"/>
  </sheets>
  <calcPr calcId="125725"/>
</workbook>
</file>

<file path=xl/calcChain.xml><?xml version="1.0" encoding="utf-8"?>
<calcChain xmlns="http://schemas.openxmlformats.org/spreadsheetml/2006/main">
  <c r="B5" i="1"/>
  <c r="B19" s="1"/>
  <c r="C5"/>
  <c r="E5"/>
  <c r="E19" s="1"/>
  <c r="F5"/>
  <c r="F19" s="1"/>
  <c r="G5"/>
  <c r="H5"/>
  <c r="I5"/>
  <c r="I19" s="1"/>
  <c r="J5"/>
  <c r="J19" s="1"/>
  <c r="K5"/>
  <c r="L5"/>
  <c r="M5"/>
  <c r="M19" s="1"/>
  <c r="D9"/>
  <c r="D5" s="1"/>
  <c r="D19" s="1"/>
  <c r="D10"/>
  <c r="B14"/>
  <c r="C14"/>
  <c r="B15"/>
  <c r="B18" s="1"/>
  <c r="C15"/>
  <c r="C18"/>
  <c r="D18"/>
  <c r="E18"/>
  <c r="F18"/>
  <c r="G18"/>
  <c r="H18"/>
  <c r="I18"/>
  <c r="J18"/>
  <c r="K18"/>
  <c r="L18"/>
  <c r="M18"/>
  <c r="C19"/>
  <c r="G19"/>
  <c r="H19"/>
  <c r="K19"/>
  <c r="L19"/>
  <c r="C22"/>
  <c r="C36" s="1"/>
  <c r="E22"/>
  <c r="F22"/>
  <c r="G22"/>
  <c r="G36" s="1"/>
  <c r="H22"/>
  <c r="H36" s="1"/>
  <c r="I22"/>
  <c r="J22"/>
  <c r="K22"/>
  <c r="K36" s="1"/>
  <c r="L22"/>
  <c r="L36" s="1"/>
  <c r="M22"/>
  <c r="B27"/>
  <c r="B22" s="1"/>
  <c r="B36" s="1"/>
  <c r="D27"/>
  <c r="D22" s="1"/>
  <c r="D36" s="1"/>
  <c r="B35"/>
  <c r="C35"/>
  <c r="D35"/>
  <c r="E35"/>
  <c r="F35"/>
  <c r="G35"/>
  <c r="H35"/>
  <c r="I35"/>
  <c r="J35"/>
  <c r="K35"/>
  <c r="L35"/>
  <c r="M35"/>
  <c r="E36"/>
  <c r="F36"/>
  <c r="I36"/>
  <c r="J36"/>
  <c r="M36"/>
  <c r="B38"/>
  <c r="C38"/>
  <c r="D38"/>
  <c r="E38"/>
  <c r="F38"/>
  <c r="G38"/>
  <c r="H38"/>
  <c r="I38"/>
  <c r="J38"/>
  <c r="K38"/>
  <c r="L38"/>
  <c r="M38"/>
  <c r="B51"/>
  <c r="C51"/>
  <c r="D51"/>
  <c r="E51"/>
  <c r="F51"/>
  <c r="G51"/>
  <c r="H51"/>
  <c r="I51"/>
  <c r="J51"/>
  <c r="K51"/>
  <c r="L51"/>
  <c r="M51"/>
  <c r="B52"/>
  <c r="C52"/>
  <c r="D52"/>
  <c r="E52"/>
  <c r="F52"/>
  <c r="G52"/>
  <c r="H52"/>
  <c r="I52"/>
  <c r="J52"/>
  <c r="K52"/>
  <c r="L52"/>
  <c r="M52"/>
  <c r="B54"/>
  <c r="B68" s="1"/>
  <c r="C54"/>
  <c r="C68" s="1"/>
  <c r="E54"/>
  <c r="E68" s="1"/>
  <c r="F54"/>
  <c r="F68" s="1"/>
  <c r="G54"/>
  <c r="G68" s="1"/>
  <c r="H54"/>
  <c r="I54"/>
  <c r="I68" s="1"/>
  <c r="J54"/>
  <c r="J68" s="1"/>
  <c r="K54"/>
  <c r="K68" s="1"/>
  <c r="L54"/>
  <c r="M54"/>
  <c r="M68" s="1"/>
  <c r="D58"/>
  <c r="D54" s="1"/>
  <c r="D68" s="1"/>
  <c r="B67"/>
  <c r="C67"/>
  <c r="D67"/>
  <c r="E67"/>
  <c r="F67"/>
  <c r="G67"/>
  <c r="H67"/>
  <c r="I67"/>
  <c r="J67"/>
  <c r="K67"/>
  <c r="L67"/>
  <c r="M67"/>
  <c r="H68"/>
  <c r="L68"/>
  <c r="B70"/>
  <c r="B84" s="1"/>
  <c r="C70"/>
  <c r="D70"/>
  <c r="D84" s="1"/>
  <c r="E70"/>
  <c r="E84" s="1"/>
  <c r="F70"/>
  <c r="F84" s="1"/>
  <c r="G70"/>
  <c r="H70"/>
  <c r="H84" s="1"/>
  <c r="I70"/>
  <c r="I84" s="1"/>
  <c r="J70"/>
  <c r="J84" s="1"/>
  <c r="K70"/>
  <c r="L70"/>
  <c r="L84" s="1"/>
  <c r="M70"/>
  <c r="M84" s="1"/>
  <c r="D74"/>
  <c r="B83"/>
  <c r="C83"/>
  <c r="D83"/>
  <c r="E83"/>
  <c r="F83"/>
  <c r="G83"/>
  <c r="H83"/>
  <c r="I83"/>
  <c r="J83"/>
  <c r="K83"/>
  <c r="L83"/>
  <c r="M83"/>
  <c r="C84"/>
  <c r="G84"/>
  <c r="K84"/>
  <c r="B86"/>
  <c r="C86"/>
  <c r="C100" s="1"/>
  <c r="D86"/>
  <c r="D100" s="1"/>
  <c r="E86"/>
  <c r="E100" s="1"/>
  <c r="F86"/>
  <c r="G86"/>
  <c r="G100" s="1"/>
  <c r="H86"/>
  <c r="H100" s="1"/>
  <c r="I86"/>
  <c r="I100" s="1"/>
  <c r="J86"/>
  <c r="K86"/>
  <c r="K100" s="1"/>
  <c r="L86"/>
  <c r="L100" s="1"/>
  <c r="M86"/>
  <c r="M100" s="1"/>
  <c r="D90"/>
  <c r="B99"/>
  <c r="C99"/>
  <c r="D99"/>
  <c r="E99"/>
  <c r="F99"/>
  <c r="G99"/>
  <c r="H99"/>
  <c r="I99"/>
  <c r="J99"/>
  <c r="K99"/>
  <c r="L99"/>
  <c r="M99"/>
  <c r="B100"/>
  <c r="F100"/>
  <c r="J100"/>
  <c r="B102"/>
  <c r="C102"/>
  <c r="D102"/>
  <c r="E102"/>
  <c r="F102"/>
  <c r="G102"/>
  <c r="H102"/>
  <c r="I102"/>
  <c r="J102"/>
  <c r="K102"/>
  <c r="L102"/>
  <c r="M102"/>
  <c r="B115"/>
  <c r="C115"/>
  <c r="D115"/>
  <c r="E115"/>
  <c r="F115"/>
  <c r="G115"/>
  <c r="H115"/>
  <c r="I115"/>
  <c r="J115"/>
  <c r="K115"/>
  <c r="L115"/>
  <c r="M115"/>
  <c r="B116"/>
  <c r="C116"/>
  <c r="D116"/>
  <c r="E116"/>
  <c r="F116"/>
  <c r="G116"/>
  <c r="H116"/>
  <c r="I116"/>
  <c r="J116"/>
  <c r="K116"/>
  <c r="L116"/>
  <c r="M116"/>
</calcChain>
</file>

<file path=xl/sharedStrings.xml><?xml version="1.0" encoding="utf-8"?>
<sst xmlns="http://schemas.openxmlformats.org/spreadsheetml/2006/main" count="126" uniqueCount="32">
  <si>
    <t>ИТОГО   эл. энергия, тыс. кВт·час</t>
  </si>
  <si>
    <t>ИТОГО   мощность, МВт</t>
  </si>
  <si>
    <t xml:space="preserve">Организации, оказывающие услуги по передаче электрической энергии, приобретающие ее в целях компенсации потерь в сетях, принадлежащих данным организациям на праве собственности или ином законном основании </t>
  </si>
  <si>
    <t>Население и приравненные к населению группы, тыс. кВт·час</t>
  </si>
  <si>
    <t>на диапазоне напряжения НН</t>
  </si>
  <si>
    <t>на диапазоне напряжения СН2</t>
  </si>
  <si>
    <t>на диапазоне напряжения СН1</t>
  </si>
  <si>
    <t>на диапазоне напряжения ВН</t>
  </si>
  <si>
    <t>мощность, МВт</t>
  </si>
  <si>
    <r>
      <t>эл. энергия, тыс. кВт</t>
    </r>
    <r>
      <rPr>
        <b/>
        <sz val="14"/>
        <rFont val="Calibri"/>
        <family val="2"/>
        <charset val="204"/>
      </rPr>
      <t>·</t>
    </r>
    <r>
      <rPr>
        <b/>
        <sz val="14"/>
        <rFont val="Times New Roman"/>
        <family val="1"/>
        <charset val="204"/>
      </rPr>
      <t>час</t>
    </r>
  </si>
  <si>
    <t>Прочие потребители в том числе:</t>
  </si>
  <si>
    <t>ООО "СК Энерго"</t>
  </si>
  <si>
    <t>ОАО "Оборонэнерго"</t>
  </si>
  <si>
    <t>ООО "Региональная Электросетевая компания"</t>
  </si>
  <si>
    <t>ООО "Электросетевая компания.Карелия"</t>
  </si>
  <si>
    <t>ПАО "МРСК Севро-Запада"</t>
  </si>
  <si>
    <t>АО "Прионежская сетевая компания"</t>
  </si>
  <si>
    <t>АО "Петрозаводские коммунальные системы"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</si>
  <si>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</si>
  <si>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</si>
  <si>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</si>
  <si>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</si>
  <si>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</si>
  <si>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</si>
  <si>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</si>
  <si>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</si>
  <si>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</si>
  <si>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</si>
  <si>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</si>
  <si>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</si>
  <si>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Показатель</t>
  </si>
  <si>
    <t>Объем фактического полезного отпуска электроэнергии и мощности по тарифным группам в разрезе территориальных сетевых организаций по уровням напряжения за 2016г.</t>
  </si>
</sst>
</file>

<file path=xl/styles.xml><?xml version="1.0" encoding="utf-8"?>
<styleSheet xmlns="http://schemas.openxmlformats.org/spreadsheetml/2006/main">
  <numFmts count="1">
    <numFmt numFmtId="164" formatCode="#,##0.000"/>
  </numFmts>
  <fonts count="8">
    <font>
      <sz val="10"/>
      <name val="Times New Roman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164" fontId="2" fillId="0" borderId="1" xfId="0" applyNumberFormat="1" applyFont="1" applyFill="1" applyBorder="1"/>
    <xf numFmtId="164" fontId="2" fillId="0" borderId="2" xfId="0" applyNumberFormat="1" applyFont="1" applyBorder="1"/>
    <xf numFmtId="4" fontId="2" fillId="0" borderId="2" xfId="0" applyNumberFormat="1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Fill="1" applyBorder="1"/>
    <xf numFmtId="0" fontId="3" fillId="0" borderId="1" xfId="0" applyFont="1" applyBorder="1" applyAlignment="1">
      <alignment horizontal="left" wrapText="1"/>
    </xf>
    <xf numFmtId="164" fontId="3" fillId="0" borderId="3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64" fontId="3" fillId="0" borderId="1" xfId="0" applyNumberFormat="1" applyFont="1" applyBorder="1"/>
    <xf numFmtId="4" fontId="3" fillId="0" borderId="1" xfId="0" applyNumberFormat="1" applyFont="1" applyFill="1" applyBorder="1"/>
    <xf numFmtId="0" fontId="0" fillId="0" borderId="0" xfId="0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2" fillId="0" borderId="6" xfId="0" applyNumberFormat="1" applyFont="1" applyFill="1" applyBorder="1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6"/>
  <sheetViews>
    <sheetView tabSelected="1" zoomScale="70" workbookViewId="0">
      <pane ySplit="3" topLeftCell="A19" activePane="bottomLeft" state="frozen"/>
      <selection pane="bottomLeft" activeCell="O34" sqref="O34"/>
    </sheetView>
  </sheetViews>
  <sheetFormatPr defaultRowHeight="12.75"/>
  <cols>
    <col min="1" max="1" width="54.33203125" customWidth="1"/>
    <col min="2" max="2" width="17.1640625" customWidth="1"/>
    <col min="3" max="3" width="16.83203125" customWidth="1"/>
    <col min="4" max="4" width="16.6640625" customWidth="1"/>
    <col min="5" max="5" width="17.33203125" customWidth="1"/>
    <col min="6" max="6" width="17.83203125" bestFit="1" customWidth="1"/>
    <col min="7" max="7" width="16.33203125" customWidth="1"/>
    <col min="8" max="8" width="17.6640625" customWidth="1"/>
    <col min="9" max="9" width="17.83203125" bestFit="1" customWidth="1"/>
    <col min="10" max="10" width="17" customWidth="1"/>
    <col min="11" max="11" width="16.83203125" customWidth="1"/>
    <col min="12" max="12" width="17.6640625" style="1" customWidth="1"/>
    <col min="13" max="13" width="17.5" customWidth="1"/>
    <col min="14" max="15" width="14.33203125" bestFit="1" customWidth="1"/>
  </cols>
  <sheetData>
    <row r="1" spans="1:13" s="30" customFormat="1" ht="42.75" customHeight="1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L1" s="31"/>
    </row>
    <row r="2" spans="1:13" ht="18.7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3" s="22" customFormat="1" ht="25.5" customHeight="1">
      <c r="A3" s="28" t="s">
        <v>30</v>
      </c>
      <c r="B3" s="26" t="s">
        <v>29</v>
      </c>
      <c r="C3" s="26" t="s">
        <v>28</v>
      </c>
      <c r="D3" s="26" t="s">
        <v>27</v>
      </c>
      <c r="E3" s="26" t="s">
        <v>26</v>
      </c>
      <c r="F3" s="26" t="s">
        <v>25</v>
      </c>
      <c r="G3" s="27" t="s">
        <v>24</v>
      </c>
      <c r="H3" s="26" t="s">
        <v>23</v>
      </c>
      <c r="I3" s="26" t="s">
        <v>22</v>
      </c>
      <c r="J3" s="26" t="s">
        <v>21</v>
      </c>
      <c r="K3" s="26" t="s">
        <v>20</v>
      </c>
      <c r="L3" s="25" t="s">
        <v>19</v>
      </c>
      <c r="M3" s="25" t="s">
        <v>18</v>
      </c>
    </row>
    <row r="4" spans="1:13" s="22" customFormat="1" ht="25.5" customHeight="1">
      <c r="A4" s="24" t="s">
        <v>17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0"/>
      <c r="M4" s="20"/>
    </row>
    <row r="5" spans="1:13" ht="19.5">
      <c r="A5" s="7" t="s">
        <v>10</v>
      </c>
      <c r="B5" s="8">
        <f>B9+B10+B8+B7</f>
        <v>31398.524999999998</v>
      </c>
      <c r="C5" s="8">
        <f>C9+C10+C8+C7</f>
        <v>27576.044999999998</v>
      </c>
      <c r="D5" s="8">
        <f>D9+D10+D8+D7</f>
        <v>27341.796999999999</v>
      </c>
      <c r="E5" s="8">
        <f>E9+E10+E8+E7</f>
        <v>22596.187999999998</v>
      </c>
      <c r="F5" s="8">
        <f>F9+F10+F8+F7</f>
        <v>18906.931000000004</v>
      </c>
      <c r="G5" s="8">
        <f>G9+G10+G8+G7</f>
        <v>20882.078999999998</v>
      </c>
      <c r="H5" s="8">
        <f>H9+H10+H8+H7</f>
        <v>20199.134999999998</v>
      </c>
      <c r="I5" s="8">
        <f>I9+I10+I8+I7</f>
        <v>25311.866999999998</v>
      </c>
      <c r="J5" s="8">
        <f>J9+J10+J8+J7</f>
        <v>16926.181</v>
      </c>
      <c r="K5" s="8">
        <f>K9+K10+K8+K7</f>
        <v>26543.951999999997</v>
      </c>
      <c r="L5" s="8">
        <f>L9+L10+L8+L7</f>
        <v>32384.295999999995</v>
      </c>
      <c r="M5" s="8">
        <f>M9+M10+M8+M7</f>
        <v>33264.828499999996</v>
      </c>
    </row>
    <row r="6" spans="1:13" ht="18.75">
      <c r="A6" s="3" t="s">
        <v>9</v>
      </c>
      <c r="B6" s="14"/>
      <c r="C6" s="14"/>
      <c r="D6" s="14"/>
      <c r="E6" s="14"/>
      <c r="F6" s="14"/>
      <c r="G6" s="15"/>
      <c r="H6" s="14"/>
      <c r="I6" s="14"/>
      <c r="J6" s="14"/>
      <c r="K6" s="14"/>
      <c r="L6" s="16"/>
      <c r="M6" s="16"/>
    </row>
    <row r="7" spans="1:13" ht="18.75">
      <c r="A7" s="11" t="s">
        <v>7</v>
      </c>
      <c r="B7" s="15">
        <v>151.39700000000016</v>
      </c>
      <c r="C7" s="15">
        <v>127.50999999999999</v>
      </c>
      <c r="D7" s="15">
        <v>119.735</v>
      </c>
      <c r="E7" s="15">
        <v>110.30499999999995</v>
      </c>
      <c r="F7" s="15">
        <v>67.633000000000038</v>
      </c>
      <c r="G7" s="15">
        <v>58.511000000000081</v>
      </c>
      <c r="H7" s="15">
        <v>65.329000000000065</v>
      </c>
      <c r="I7" s="15">
        <v>61.306999999999789</v>
      </c>
      <c r="J7" s="15">
        <v>82.805000000000007</v>
      </c>
      <c r="K7" s="15">
        <v>120.88100000000009</v>
      </c>
      <c r="L7" s="15">
        <v>147.9219999999998</v>
      </c>
      <c r="M7" s="15">
        <v>157.19999999999982</v>
      </c>
    </row>
    <row r="8" spans="1:13" ht="18.75">
      <c r="A8" s="11" t="s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8.75">
      <c r="A9" s="11" t="s">
        <v>5</v>
      </c>
      <c r="B9" s="15">
        <v>15508.639999999998</v>
      </c>
      <c r="C9" s="15">
        <v>13839.966</v>
      </c>
      <c r="D9" s="15">
        <f>11593.495+3007.911</f>
        <v>14601.406000000001</v>
      </c>
      <c r="E9" s="15">
        <v>9656.9019999999982</v>
      </c>
      <c r="F9" s="15">
        <v>8957.5239999999994</v>
      </c>
      <c r="G9" s="15">
        <v>10689.97</v>
      </c>
      <c r="H9" s="15">
        <v>10771.574999999997</v>
      </c>
      <c r="I9" s="15">
        <v>16374.478999999999</v>
      </c>
      <c r="J9" s="15">
        <v>6901.1640000000007</v>
      </c>
      <c r="K9" s="15">
        <v>15075</v>
      </c>
      <c r="L9" s="15">
        <v>17998.598999999998</v>
      </c>
      <c r="M9" s="15">
        <v>17050.102000000003</v>
      </c>
    </row>
    <row r="10" spans="1:13" ht="18.75">
      <c r="A10" s="11" t="s">
        <v>4</v>
      </c>
      <c r="B10" s="15">
        <v>15738.487999999999</v>
      </c>
      <c r="C10" s="15">
        <v>13608.569</v>
      </c>
      <c r="D10" s="15">
        <f>12001.407+619.249</f>
        <v>12620.655999999999</v>
      </c>
      <c r="E10" s="15">
        <v>12828.981</v>
      </c>
      <c r="F10" s="15">
        <v>9881.7740000000013</v>
      </c>
      <c r="G10" s="15">
        <v>10133.598</v>
      </c>
      <c r="H10" s="15">
        <v>9362.2310000000016</v>
      </c>
      <c r="I10" s="15">
        <v>8876.0810000000001</v>
      </c>
      <c r="J10" s="15">
        <v>9942.2119999999995</v>
      </c>
      <c r="K10" s="15">
        <v>11348.070999999998</v>
      </c>
      <c r="L10" s="15">
        <v>14237.774999999996</v>
      </c>
      <c r="M10" s="15">
        <v>16057.526499999996</v>
      </c>
    </row>
    <row r="11" spans="1:13" ht="18.75">
      <c r="A11" s="3" t="s">
        <v>8</v>
      </c>
      <c r="B11" s="15"/>
      <c r="C11" s="15"/>
      <c r="D11" s="14"/>
      <c r="E11" s="14"/>
      <c r="F11" s="14"/>
      <c r="G11" s="15"/>
      <c r="H11" s="14"/>
      <c r="I11" s="14"/>
      <c r="J11" s="14"/>
      <c r="K11" s="14"/>
      <c r="L11" s="14"/>
      <c r="M11" s="14"/>
    </row>
    <row r="12" spans="1:13" ht="18.75">
      <c r="A12" s="11" t="s">
        <v>7</v>
      </c>
      <c r="B12" s="12"/>
      <c r="C12" s="12"/>
      <c r="D12" s="13"/>
      <c r="E12" s="13"/>
      <c r="F12" s="13"/>
      <c r="G12" s="9"/>
      <c r="H12" s="13"/>
      <c r="I12" s="13"/>
      <c r="J12" s="9"/>
      <c r="K12" s="9"/>
      <c r="L12" s="13"/>
      <c r="M12" s="13"/>
    </row>
    <row r="13" spans="1:13" ht="18.75">
      <c r="A13" s="11" t="s">
        <v>6</v>
      </c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8.75">
      <c r="A14" s="11" t="s">
        <v>5</v>
      </c>
      <c r="B14" s="12">
        <f>5.567-B63-B79</f>
        <v>4.3810000000000002</v>
      </c>
      <c r="C14" s="12">
        <f>5.669-C63-C79</f>
        <v>4.5459999999999994</v>
      </c>
      <c r="D14" s="9">
        <v>4.3220000000000001</v>
      </c>
      <c r="E14" s="9">
        <v>4.4000000000000004</v>
      </c>
      <c r="F14" s="10">
        <v>3.2959999999999998</v>
      </c>
      <c r="G14" s="9">
        <v>3.3250000000000002</v>
      </c>
      <c r="H14" s="9">
        <v>3.3620000000000001</v>
      </c>
      <c r="I14" s="9">
        <v>3.3069999999999999</v>
      </c>
      <c r="J14" s="9">
        <v>4.0259999999999998</v>
      </c>
      <c r="K14" s="9">
        <v>5.2350000000000003</v>
      </c>
      <c r="L14" s="9">
        <v>5.5780000000000003</v>
      </c>
      <c r="M14" s="9">
        <v>5.4820000000000002</v>
      </c>
    </row>
    <row r="15" spans="1:13" ht="18.75">
      <c r="A15" s="11" t="s">
        <v>4</v>
      </c>
      <c r="B15" s="9">
        <f>1.137-B32</f>
        <v>1.1340000000000001</v>
      </c>
      <c r="C15" s="9">
        <f>1.32-C32</f>
        <v>1.3170000000000002</v>
      </c>
      <c r="D15" s="9">
        <v>0.64800000000000002</v>
      </c>
      <c r="E15" s="9">
        <v>0.71699999999999997</v>
      </c>
      <c r="F15" s="10">
        <v>0.47699999999999998</v>
      </c>
      <c r="G15" s="9">
        <v>0.41699999999999998</v>
      </c>
      <c r="H15" s="9">
        <v>0.40499999999999997</v>
      </c>
      <c r="I15" s="9">
        <v>0.375</v>
      </c>
      <c r="J15" s="9">
        <v>0.51100000000000001</v>
      </c>
      <c r="K15" s="9">
        <v>0.753</v>
      </c>
      <c r="L15" s="9">
        <v>0.81299999999999994</v>
      </c>
      <c r="M15" s="9">
        <v>0.82899999999999996</v>
      </c>
    </row>
    <row r="16" spans="1:13" ht="39">
      <c r="A16" s="7" t="s">
        <v>3</v>
      </c>
      <c r="B16" s="8">
        <v>35554.114999999998</v>
      </c>
      <c r="C16" s="8">
        <v>31877.33300000001</v>
      </c>
      <c r="D16" s="8">
        <v>30195.339</v>
      </c>
      <c r="E16" s="8">
        <v>27433.717000000001</v>
      </c>
      <c r="F16" s="8">
        <v>24720.66399999999</v>
      </c>
      <c r="G16" s="5">
        <v>22785.184000000005</v>
      </c>
      <c r="H16" s="5">
        <v>20631.146999999997</v>
      </c>
      <c r="I16" s="5">
        <v>20135.151000000002</v>
      </c>
      <c r="J16" s="6">
        <v>24033.377</v>
      </c>
      <c r="K16" s="6">
        <v>25651.471000000001</v>
      </c>
      <c r="L16" s="5">
        <v>28860.035</v>
      </c>
      <c r="M16" s="5">
        <v>33327.671000000002</v>
      </c>
    </row>
    <row r="17" spans="1:15" ht="156">
      <c r="A17" s="7" t="s">
        <v>2</v>
      </c>
      <c r="B17" s="4">
        <v>20698.792000000009</v>
      </c>
      <c r="C17" s="4">
        <v>12026.876999999979</v>
      </c>
      <c r="D17" s="2">
        <v>14089.789000000001</v>
      </c>
      <c r="E17" s="2">
        <v>8164.4360000000161</v>
      </c>
      <c r="F17" s="2">
        <v>3908.695000000007</v>
      </c>
      <c r="G17" s="5">
        <v>3199.2439999999988</v>
      </c>
      <c r="H17" s="5">
        <v>4709.614999999998</v>
      </c>
      <c r="I17" s="5">
        <v>723.9400000000096</v>
      </c>
      <c r="J17" s="6">
        <v>12698.120999999992</v>
      </c>
      <c r="K17" s="6">
        <v>13100.855999999992</v>
      </c>
      <c r="L17" s="5">
        <v>13677.261999999973</v>
      </c>
      <c r="M17" s="5">
        <v>12869.806</v>
      </c>
      <c r="N17" s="21"/>
      <c r="O17" s="1"/>
    </row>
    <row r="18" spans="1:15" ht="19.5">
      <c r="A18" s="3" t="s">
        <v>1</v>
      </c>
      <c r="B18" s="4">
        <f>B14+B15+B13+B12</f>
        <v>5.5150000000000006</v>
      </c>
      <c r="C18" s="4">
        <f>C14+C15+C13+C12</f>
        <v>5.8629999999999995</v>
      </c>
      <c r="D18" s="4">
        <f>D14+D15+D13+D12</f>
        <v>4.97</v>
      </c>
      <c r="E18" s="4">
        <f>E14+E15+E13+E12</f>
        <v>5.117</v>
      </c>
      <c r="F18" s="4">
        <f>F14+F15+F13+F12</f>
        <v>3.7729999999999997</v>
      </c>
      <c r="G18" s="4">
        <f>G14+G15+G13+G12</f>
        <v>3.742</v>
      </c>
      <c r="H18" s="4">
        <f>H14+H15+H13+H12</f>
        <v>3.7669999999999999</v>
      </c>
      <c r="I18" s="4">
        <f>I14+I15+I13+I12</f>
        <v>3.6819999999999999</v>
      </c>
      <c r="J18" s="4">
        <f>J14+J15+J13+J12</f>
        <v>4.5369999999999999</v>
      </c>
      <c r="K18" s="4">
        <f>K14+K15+K13+K12</f>
        <v>5.9880000000000004</v>
      </c>
      <c r="L18" s="4">
        <f>L14+L15+L13+L12</f>
        <v>6.391</v>
      </c>
      <c r="M18" s="4">
        <f>M14+M15+M13+M12</f>
        <v>6.3109999999999999</v>
      </c>
    </row>
    <row r="19" spans="1:15" ht="18.75">
      <c r="A19" s="3" t="s">
        <v>0</v>
      </c>
      <c r="B19" s="2">
        <f>B5+B16+B17</f>
        <v>87651.432000000001</v>
      </c>
      <c r="C19" s="2">
        <f>C5+C16+C17</f>
        <v>71480.25499999999</v>
      </c>
      <c r="D19" s="2">
        <f>D5+D16+D17</f>
        <v>71626.925000000003</v>
      </c>
      <c r="E19" s="2">
        <f>E5+E16+E17</f>
        <v>58194.341000000015</v>
      </c>
      <c r="F19" s="2">
        <f>F5+F16+F17</f>
        <v>47536.29</v>
      </c>
      <c r="G19" s="2">
        <f>G5+G16+G17</f>
        <v>46866.507000000005</v>
      </c>
      <c r="H19" s="2">
        <f>H5+H16+H17</f>
        <v>45539.89699999999</v>
      </c>
      <c r="I19" s="2">
        <f>I5+I16+I17</f>
        <v>46170.958000000006</v>
      </c>
      <c r="J19" s="2">
        <f>J5+J16+J17</f>
        <v>53657.678999999996</v>
      </c>
      <c r="K19" s="2">
        <f>K5+K16+K17</f>
        <v>65296.278999999988</v>
      </c>
      <c r="L19" s="2">
        <f>L5+L16+L17</f>
        <v>74921.592999999964</v>
      </c>
      <c r="M19" s="2">
        <f>M5+M16+M17</f>
        <v>79462.305500000002</v>
      </c>
    </row>
    <row r="20" spans="1:15" ht="25.5" customHeight="1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</row>
    <row r="21" spans="1:15" ht="25.5" customHeight="1">
      <c r="A21" s="19" t="s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20"/>
      <c r="M21" s="20"/>
    </row>
    <row r="22" spans="1:15" ht="25.5" customHeight="1">
      <c r="A22" s="7" t="s">
        <v>10</v>
      </c>
      <c r="B22" s="8">
        <f>B26+B27+B25+B24</f>
        <v>508.077</v>
      </c>
      <c r="C22" s="8">
        <f>C26+C27+C25+C24</f>
        <v>401.476</v>
      </c>
      <c r="D22" s="8">
        <f>D26+D27+D25+D24</f>
        <v>434.83199999999999</v>
      </c>
      <c r="E22" s="8">
        <f>E26+E27+E25+E24</f>
        <v>382.46100000000001</v>
      </c>
      <c r="F22" s="8">
        <f>F26+F27+F25+F24</f>
        <v>379.166</v>
      </c>
      <c r="G22" s="8">
        <f>G26+G27+G25+G24</f>
        <v>332.02300000000002</v>
      </c>
      <c r="H22" s="8">
        <f>H26+H27+H25+H24</f>
        <v>324.173</v>
      </c>
      <c r="I22" s="8">
        <f>I26+I27+I25+I24</f>
        <v>333.61200000000002</v>
      </c>
      <c r="J22" s="8">
        <f>J26+J27+J25+J24</f>
        <v>348.80899999999997</v>
      </c>
      <c r="K22" s="8">
        <f>K26+K27+K25+K24</f>
        <v>392.34500000000003</v>
      </c>
      <c r="L22" s="8">
        <f>L26+L27+L25+L24</f>
        <v>424.113</v>
      </c>
      <c r="M22" s="8">
        <f>M26+M27+M25+M24</f>
        <v>427.16199999999998</v>
      </c>
    </row>
    <row r="23" spans="1:15" ht="25.5" customHeight="1">
      <c r="A23" s="3" t="s">
        <v>9</v>
      </c>
      <c r="B23" s="14"/>
      <c r="C23" s="14"/>
      <c r="D23" s="14"/>
      <c r="E23" s="14"/>
      <c r="F23" s="14"/>
      <c r="G23" s="15"/>
      <c r="H23" s="14"/>
      <c r="I23" s="14"/>
      <c r="J23" s="14"/>
      <c r="K23" s="14"/>
      <c r="L23" s="16"/>
      <c r="M23" s="16"/>
    </row>
    <row r="24" spans="1:15" ht="25.5" customHeight="1">
      <c r="A24" s="11" t="s">
        <v>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5" ht="25.5" customHeight="1">
      <c r="A25" s="11" t="s">
        <v>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5" ht="25.5" customHeight="1">
      <c r="A26" s="11" t="s">
        <v>5</v>
      </c>
      <c r="B26" s="15">
        <v>240.40299999999999</v>
      </c>
      <c r="C26" s="15">
        <v>224.60499999999999</v>
      </c>
      <c r="D26" s="15">
        <v>202.464</v>
      </c>
      <c r="E26" s="15">
        <v>196.422</v>
      </c>
      <c r="F26" s="15">
        <v>232.58699999999999</v>
      </c>
      <c r="G26" s="15">
        <v>184.69800000000001</v>
      </c>
      <c r="H26" s="15">
        <v>191.626</v>
      </c>
      <c r="I26" s="15">
        <v>200.25200000000001</v>
      </c>
      <c r="J26" s="15">
        <v>198.88399999999999</v>
      </c>
      <c r="K26" s="15">
        <v>204.01400000000001</v>
      </c>
      <c r="L26" s="15">
        <v>211.48500000000001</v>
      </c>
      <c r="M26" s="15">
        <v>224.244</v>
      </c>
    </row>
    <row r="27" spans="1:15" ht="25.5" customHeight="1">
      <c r="A27" s="11" t="s">
        <v>4</v>
      </c>
      <c r="B27" s="15">
        <f>267.674</f>
        <v>267.67399999999998</v>
      </c>
      <c r="C27" s="15">
        <v>176.87100000000001</v>
      </c>
      <c r="D27" s="15">
        <f>230.039+2.329</f>
        <v>232.36799999999999</v>
      </c>
      <c r="E27" s="15">
        <v>186.03899999999999</v>
      </c>
      <c r="F27" s="15">
        <v>146.57900000000001</v>
      </c>
      <c r="G27" s="15">
        <v>147.32499999999999</v>
      </c>
      <c r="H27" s="15">
        <v>132.547</v>
      </c>
      <c r="I27" s="15">
        <v>133.36000000000001</v>
      </c>
      <c r="J27" s="15">
        <v>149.92500000000001</v>
      </c>
      <c r="K27" s="15">
        <v>188.33100000000002</v>
      </c>
      <c r="L27" s="15">
        <v>212.62799999999999</v>
      </c>
      <c r="M27" s="15">
        <v>202.91799999999998</v>
      </c>
    </row>
    <row r="28" spans="1:15" ht="25.5" customHeight="1">
      <c r="A28" s="3" t="s">
        <v>8</v>
      </c>
      <c r="B28" s="15"/>
      <c r="C28" s="15"/>
      <c r="D28" s="14"/>
      <c r="E28" s="14"/>
      <c r="F28" s="14"/>
      <c r="G28" s="15"/>
      <c r="H28" s="14"/>
      <c r="I28" s="14"/>
      <c r="J28" s="14"/>
      <c r="K28" s="14"/>
      <c r="L28" s="14"/>
      <c r="M28" s="14"/>
    </row>
    <row r="29" spans="1:15" ht="25.5" customHeight="1">
      <c r="A29" s="11" t="s">
        <v>7</v>
      </c>
      <c r="B29" s="12"/>
      <c r="C29" s="12"/>
      <c r="D29" s="13"/>
      <c r="E29" s="13"/>
      <c r="F29" s="13"/>
      <c r="G29" s="9"/>
      <c r="H29" s="13"/>
      <c r="I29" s="13"/>
      <c r="J29" s="9"/>
      <c r="K29" s="9"/>
      <c r="L29" s="13"/>
      <c r="M29" s="13"/>
    </row>
    <row r="30" spans="1:15" ht="18.75">
      <c r="A30" s="11" t="s">
        <v>6</v>
      </c>
      <c r="B30" s="12"/>
      <c r="C30" s="12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5" ht="18.75">
      <c r="A31" s="11" t="s">
        <v>5</v>
      </c>
      <c r="B31" s="12"/>
      <c r="C31" s="12"/>
      <c r="D31" s="9"/>
      <c r="E31" s="9"/>
      <c r="F31" s="10"/>
      <c r="G31" s="9"/>
      <c r="H31" s="9"/>
      <c r="I31" s="9"/>
      <c r="J31" s="9"/>
      <c r="K31" s="9"/>
      <c r="L31" s="9"/>
      <c r="M31" s="9"/>
    </row>
    <row r="32" spans="1:15" ht="18.75">
      <c r="A32" s="11" t="s">
        <v>4</v>
      </c>
      <c r="B32" s="9">
        <v>3.0000000000000001E-3</v>
      </c>
      <c r="C32" s="9">
        <v>3.0000000000000001E-3</v>
      </c>
      <c r="D32" s="9">
        <v>4.0000000000000001E-3</v>
      </c>
      <c r="E32" s="9">
        <v>4.0000000000000001E-3</v>
      </c>
      <c r="F32" s="10">
        <v>4.0000000000000001E-3</v>
      </c>
      <c r="G32" s="9">
        <v>4.0000000000000001E-3</v>
      </c>
      <c r="H32" s="9">
        <v>4.0000000000000001E-3</v>
      </c>
      <c r="I32" s="9">
        <v>4.0000000000000001E-3</v>
      </c>
      <c r="J32" s="9">
        <v>3.0000000000000001E-3</v>
      </c>
      <c r="K32" s="9">
        <v>3.0000000000000001E-3</v>
      </c>
      <c r="L32" s="9">
        <v>3.0000000000000001E-3</v>
      </c>
      <c r="M32" s="9">
        <v>3.0000000000000001E-3</v>
      </c>
    </row>
    <row r="33" spans="1:13" ht="39">
      <c r="A33" s="7" t="s">
        <v>3</v>
      </c>
      <c r="B33" s="8">
        <v>922.05399999999997</v>
      </c>
      <c r="C33" s="8">
        <v>724.61300000000006</v>
      </c>
      <c r="D33" s="8">
        <v>754.20399999999995</v>
      </c>
      <c r="E33" s="8">
        <v>689.52599999999995</v>
      </c>
      <c r="F33" s="8">
        <v>474.89799999999997</v>
      </c>
      <c r="G33" s="5">
        <v>614.56599999999992</v>
      </c>
      <c r="H33" s="5">
        <v>511.959</v>
      </c>
      <c r="I33" s="5">
        <v>374.17499999999995</v>
      </c>
      <c r="J33" s="6">
        <v>443.34000000000003</v>
      </c>
      <c r="K33" s="6">
        <v>601.68500000000006</v>
      </c>
      <c r="L33" s="5">
        <v>660.84100000000001</v>
      </c>
      <c r="M33" s="5">
        <v>992.66100000000006</v>
      </c>
    </row>
    <row r="34" spans="1:13" ht="156">
      <c r="A34" s="7" t="s">
        <v>2</v>
      </c>
      <c r="B34" s="4">
        <v>512.28899999999999</v>
      </c>
      <c r="C34" s="4">
        <v>346.24599999999998</v>
      </c>
      <c r="D34" s="2">
        <v>289.04399999999998</v>
      </c>
      <c r="E34" s="2">
        <v>185.834</v>
      </c>
      <c r="F34" s="2">
        <v>176.94900000000007</v>
      </c>
      <c r="G34" s="5">
        <v>0</v>
      </c>
      <c r="H34" s="5">
        <v>94.953999999999922</v>
      </c>
      <c r="I34" s="5">
        <v>227.8369999999999</v>
      </c>
      <c r="J34" s="6">
        <v>325.21600000000001</v>
      </c>
      <c r="K34" s="6">
        <v>0</v>
      </c>
      <c r="L34" s="5">
        <v>319.72100000000012</v>
      </c>
      <c r="M34" s="5">
        <v>73.179999999999936</v>
      </c>
    </row>
    <row r="35" spans="1:13" ht="19.5">
      <c r="A35" s="3" t="s">
        <v>1</v>
      </c>
      <c r="B35" s="4">
        <f>B31+B32+B30+B29</f>
        <v>3.0000000000000001E-3</v>
      </c>
      <c r="C35" s="4">
        <f>C31+C32+C30+C29</f>
        <v>3.0000000000000001E-3</v>
      </c>
      <c r="D35" s="4">
        <f>D31+D32+D30+D29</f>
        <v>4.0000000000000001E-3</v>
      </c>
      <c r="E35" s="4">
        <f>E31+E32+E30+E29</f>
        <v>4.0000000000000001E-3</v>
      </c>
      <c r="F35" s="4">
        <f>F31+F32+F30+F29</f>
        <v>4.0000000000000001E-3</v>
      </c>
      <c r="G35" s="4">
        <f>G31+G32+G30+G29</f>
        <v>4.0000000000000001E-3</v>
      </c>
      <c r="H35" s="4">
        <f>H31+H32+H30+H29</f>
        <v>4.0000000000000001E-3</v>
      </c>
      <c r="I35" s="4">
        <f>I31+I32+I30+I29</f>
        <v>4.0000000000000001E-3</v>
      </c>
      <c r="J35" s="4">
        <f>J31+J32+J30+J29</f>
        <v>3.0000000000000001E-3</v>
      </c>
      <c r="K35" s="4">
        <f>K31+K32+K30+K29</f>
        <v>3.0000000000000001E-3</v>
      </c>
      <c r="L35" s="4">
        <f>L31+L32+L30+L29</f>
        <v>3.0000000000000001E-3</v>
      </c>
      <c r="M35" s="4">
        <f>M31+M32+M30+M29</f>
        <v>3.0000000000000001E-3</v>
      </c>
    </row>
    <row r="36" spans="1:13" ht="18.75">
      <c r="A36" s="3" t="s">
        <v>0</v>
      </c>
      <c r="B36" s="2">
        <f>B22+B33+B34</f>
        <v>1942.4199999999998</v>
      </c>
      <c r="C36" s="2">
        <f>C22+C33+C34</f>
        <v>1472.335</v>
      </c>
      <c r="D36" s="2">
        <f>D22+D33+D34</f>
        <v>1478.08</v>
      </c>
      <c r="E36" s="2">
        <f>E22+E33+E34</f>
        <v>1257.8210000000001</v>
      </c>
      <c r="F36" s="2">
        <f>F22+F33+F34</f>
        <v>1031.0129999999999</v>
      </c>
      <c r="G36" s="2">
        <f>G22+G33+G34</f>
        <v>946.58899999999994</v>
      </c>
      <c r="H36" s="2">
        <f>H22+H33+H34</f>
        <v>931.08600000000001</v>
      </c>
      <c r="I36" s="2">
        <f>I22+I33+I34</f>
        <v>935.62399999999991</v>
      </c>
      <c r="J36" s="2">
        <f>J22+J33+J34</f>
        <v>1117.365</v>
      </c>
      <c r="K36" s="2">
        <f>K22+K33+K34</f>
        <v>994.03000000000009</v>
      </c>
      <c r="L36" s="2">
        <f>L22+L33+L34</f>
        <v>1404.6750000000002</v>
      </c>
      <c r="M36" s="2">
        <f>M22+M33+M34</f>
        <v>1493.0029999999999</v>
      </c>
    </row>
    <row r="37" spans="1:13" ht="18.75">
      <c r="A37" s="19" t="s">
        <v>15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</row>
    <row r="38" spans="1:13" ht="19.5">
      <c r="A38" s="7" t="s">
        <v>10</v>
      </c>
      <c r="B38" s="8">
        <f>B42+B43+B41+B40</f>
        <v>1174.2239999999999</v>
      </c>
      <c r="C38" s="8">
        <f>C42+C43+C41+C40</f>
        <v>1039.846</v>
      </c>
      <c r="D38" s="8">
        <f>D42+D43+D41+D40</f>
        <v>1071.5350000000001</v>
      </c>
      <c r="E38" s="8">
        <f>E42+E43+E41+E40</f>
        <v>1001.994</v>
      </c>
      <c r="F38" s="8">
        <f>F42+F43+F41+F40</f>
        <v>928.26099999999997</v>
      </c>
      <c r="G38" s="8">
        <f>G42+G43+G41+G40</f>
        <v>1014.978</v>
      </c>
      <c r="H38" s="8">
        <f>H42+H43+H41+H40</f>
        <v>936.19099999999992</v>
      </c>
      <c r="I38" s="8">
        <f>I42+I43+I41+I40</f>
        <v>1082.3010000000002</v>
      </c>
      <c r="J38" s="8">
        <f>J42+J43+J41+J40</f>
        <v>1091.0830000000001</v>
      </c>
      <c r="K38" s="8">
        <f>K42+K43+K41+K40</f>
        <v>1157.519</v>
      </c>
      <c r="L38" s="8">
        <f>L42+L43+L41+L40</f>
        <v>1136.059</v>
      </c>
      <c r="M38" s="8">
        <f>M42+M43+M41+M40</f>
        <v>1121.0349999999999</v>
      </c>
    </row>
    <row r="39" spans="1:13" ht="18.75">
      <c r="A39" s="3" t="s">
        <v>9</v>
      </c>
      <c r="B39" s="14"/>
      <c r="C39" s="14"/>
      <c r="D39" s="14"/>
      <c r="E39" s="14"/>
      <c r="F39" s="14"/>
      <c r="G39" s="15"/>
      <c r="H39" s="14"/>
      <c r="I39" s="14"/>
      <c r="J39" s="14"/>
      <c r="K39" s="14"/>
      <c r="L39" s="16"/>
      <c r="M39" s="16"/>
    </row>
    <row r="40" spans="1:13" ht="18.75">
      <c r="A40" s="11" t="s">
        <v>7</v>
      </c>
      <c r="B40" s="15">
        <v>1174.2239999999999</v>
      </c>
      <c r="C40" s="15">
        <v>1039.846</v>
      </c>
      <c r="D40" s="15">
        <v>1071.5350000000001</v>
      </c>
      <c r="E40" s="15">
        <v>1001.994</v>
      </c>
      <c r="F40" s="15">
        <v>928.26099999999997</v>
      </c>
      <c r="G40" s="15">
        <v>1014.573</v>
      </c>
      <c r="H40" s="15">
        <v>935.75599999999997</v>
      </c>
      <c r="I40" s="15">
        <v>1079.7660000000001</v>
      </c>
      <c r="J40" s="15">
        <v>1087.4380000000001</v>
      </c>
      <c r="K40" s="15">
        <v>1153.019</v>
      </c>
      <c r="L40" s="15">
        <v>1130.479</v>
      </c>
      <c r="M40" s="15">
        <v>1114.54</v>
      </c>
    </row>
    <row r="41" spans="1:13" ht="18.75">
      <c r="A41" s="11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8.75">
      <c r="A42" s="11" t="s">
        <v>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18.75">
      <c r="A43" s="11" t="s">
        <v>4</v>
      </c>
      <c r="B43" s="15"/>
      <c r="C43" s="15"/>
      <c r="D43" s="15"/>
      <c r="E43" s="15"/>
      <c r="F43" s="15"/>
      <c r="G43" s="15">
        <v>0.40500000000000003</v>
      </c>
      <c r="H43" s="15">
        <v>0.435</v>
      </c>
      <c r="I43" s="15">
        <v>2.5350000000000001</v>
      </c>
      <c r="J43" s="15">
        <v>3.645</v>
      </c>
      <c r="K43" s="15">
        <v>4.5</v>
      </c>
      <c r="L43" s="15">
        <v>5.58</v>
      </c>
      <c r="M43" s="15">
        <v>6.4950000000000001</v>
      </c>
    </row>
    <row r="44" spans="1:13" ht="18.75">
      <c r="A44" s="3" t="s">
        <v>8</v>
      </c>
      <c r="B44" s="15"/>
      <c r="C44" s="15"/>
      <c r="D44" s="14"/>
      <c r="E44" s="14"/>
      <c r="F44" s="14"/>
      <c r="G44" s="15"/>
      <c r="H44" s="14"/>
      <c r="I44" s="14"/>
      <c r="J44" s="14"/>
      <c r="K44" s="14"/>
      <c r="L44" s="14"/>
      <c r="M44" s="14"/>
    </row>
    <row r="45" spans="1:13" ht="18.75">
      <c r="A45" s="11" t="s">
        <v>7</v>
      </c>
      <c r="B45" s="12"/>
      <c r="C45" s="12"/>
      <c r="D45" s="13"/>
      <c r="E45" s="13"/>
      <c r="F45" s="13"/>
      <c r="G45" s="9"/>
      <c r="H45" s="13"/>
      <c r="I45" s="13"/>
      <c r="J45" s="9"/>
      <c r="K45" s="9"/>
      <c r="L45" s="13"/>
      <c r="M45" s="13"/>
    </row>
    <row r="46" spans="1:13" ht="18.75">
      <c r="A46" s="11" t="s">
        <v>6</v>
      </c>
      <c r="B46" s="12"/>
      <c r="C46" s="12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8.75">
      <c r="A47" s="11" t="s">
        <v>5</v>
      </c>
      <c r="B47" s="12"/>
      <c r="C47" s="12"/>
      <c r="D47" s="9"/>
      <c r="E47" s="9"/>
      <c r="F47" s="10"/>
      <c r="G47" s="9"/>
      <c r="H47" s="9"/>
      <c r="I47" s="9"/>
      <c r="J47" s="9"/>
      <c r="K47" s="9"/>
      <c r="L47" s="9"/>
      <c r="M47" s="9"/>
    </row>
    <row r="48" spans="1:13" ht="18.75">
      <c r="A48" s="11" t="s">
        <v>4</v>
      </c>
      <c r="B48" s="9"/>
      <c r="C48" s="9"/>
      <c r="D48" s="9"/>
      <c r="E48" s="9"/>
      <c r="F48" s="10"/>
      <c r="G48" s="9"/>
      <c r="H48" s="9"/>
      <c r="I48" s="9"/>
      <c r="J48" s="9"/>
      <c r="K48" s="9"/>
      <c r="L48" s="9"/>
      <c r="M48" s="9"/>
    </row>
    <row r="49" spans="1:13" ht="39">
      <c r="A49" s="7" t="s">
        <v>3</v>
      </c>
      <c r="B49" s="8"/>
      <c r="C49" s="8"/>
      <c r="D49" s="8"/>
      <c r="E49" s="8"/>
      <c r="F49" s="8"/>
      <c r="G49" s="5"/>
      <c r="H49" s="5"/>
      <c r="I49" s="5"/>
      <c r="J49" s="6"/>
      <c r="K49" s="6"/>
      <c r="L49" s="5"/>
      <c r="M49" s="5"/>
    </row>
    <row r="50" spans="1:13" ht="156">
      <c r="A50" s="7" t="s">
        <v>2</v>
      </c>
      <c r="B50" s="4"/>
      <c r="C50" s="4"/>
      <c r="D50" s="2"/>
      <c r="E50" s="2"/>
      <c r="F50" s="2"/>
      <c r="G50" s="5"/>
      <c r="H50" s="5"/>
      <c r="I50" s="5"/>
      <c r="J50" s="6"/>
      <c r="K50" s="6"/>
      <c r="L50" s="5"/>
      <c r="M50" s="5"/>
    </row>
    <row r="51" spans="1:13" ht="19.5">
      <c r="A51" s="3" t="s">
        <v>1</v>
      </c>
      <c r="B51" s="4">
        <f>B47+B48+B46+B45</f>
        <v>0</v>
      </c>
      <c r="C51" s="4">
        <f>C47+C48+C46+C45</f>
        <v>0</v>
      </c>
      <c r="D51" s="4">
        <f>D47+D48+D46+D45</f>
        <v>0</v>
      </c>
      <c r="E51" s="4">
        <f>E47+E48+E46+E45</f>
        <v>0</v>
      </c>
      <c r="F51" s="4">
        <f>F47+F48+F46+F45</f>
        <v>0</v>
      </c>
      <c r="G51" s="4">
        <f>G47+G48+G46+G45</f>
        <v>0</v>
      </c>
      <c r="H51" s="4">
        <f>H47+H48+H46+H45</f>
        <v>0</v>
      </c>
      <c r="I51" s="4">
        <f>I47+I48+I46+I45</f>
        <v>0</v>
      </c>
      <c r="J51" s="4">
        <f>J47+J48+J46+J45</f>
        <v>0</v>
      </c>
      <c r="K51" s="4">
        <f>K47+K48+K46+K45</f>
        <v>0</v>
      </c>
      <c r="L51" s="4">
        <f>L47+L48+L46+L45</f>
        <v>0</v>
      </c>
      <c r="M51" s="4">
        <f>M47+M48+M46+M45</f>
        <v>0</v>
      </c>
    </row>
    <row r="52" spans="1:13" ht="18.75">
      <c r="A52" s="3" t="s">
        <v>0</v>
      </c>
      <c r="B52" s="2">
        <f>B38+B49+B50</f>
        <v>1174.2239999999999</v>
      </c>
      <c r="C52" s="2">
        <f>C38+C49+C50</f>
        <v>1039.846</v>
      </c>
      <c r="D52" s="2">
        <f>D38+D49+D50</f>
        <v>1071.5350000000001</v>
      </c>
      <c r="E52" s="2">
        <f>E38+E49+E50</f>
        <v>1001.994</v>
      </c>
      <c r="F52" s="2">
        <f>F38+F49+F50</f>
        <v>928.26099999999997</v>
      </c>
      <c r="G52" s="2">
        <f>G38+G49+G50</f>
        <v>1014.978</v>
      </c>
      <c r="H52" s="2">
        <f>H38+H49+H50</f>
        <v>936.19099999999992</v>
      </c>
      <c r="I52" s="2">
        <f>I38+I49+I50</f>
        <v>1082.3010000000002</v>
      </c>
      <c r="J52" s="2">
        <f>J38+J49+J50</f>
        <v>1091.0830000000001</v>
      </c>
      <c r="K52" s="2">
        <f>K38+K49+K50</f>
        <v>1157.519</v>
      </c>
      <c r="L52" s="2">
        <f>L38+L49+L50</f>
        <v>1136.059</v>
      </c>
      <c r="M52" s="2">
        <f>M38+M49+M50</f>
        <v>1121.0349999999999</v>
      </c>
    </row>
    <row r="53" spans="1:13" ht="18.75">
      <c r="A53" s="19" t="s">
        <v>14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7"/>
      <c r="M53" s="17"/>
    </row>
    <row r="54" spans="1:13" ht="19.5">
      <c r="A54" s="7" t="s">
        <v>10</v>
      </c>
      <c r="B54" s="8">
        <f>B58+B59+B57+B56</f>
        <v>1123.2149999999999</v>
      </c>
      <c r="C54" s="8">
        <f>C58+C59+C57+C56</f>
        <v>1030.271</v>
      </c>
      <c r="D54" s="8">
        <f>D58+D59+D57+D56</f>
        <v>1040.0570000000002</v>
      </c>
      <c r="E54" s="8">
        <f>E58+E59+E57+E56</f>
        <v>1132.336</v>
      </c>
      <c r="F54" s="8">
        <f>F58+F59+F57+F56</f>
        <v>1125.4069999999999</v>
      </c>
      <c r="G54" s="8">
        <f>G58+G59+G57+G56</f>
        <v>205.85399999999998</v>
      </c>
      <c r="H54" s="8">
        <f>H58+H59+H57+H56</f>
        <v>609.84400000000005</v>
      </c>
      <c r="I54" s="8">
        <f>I58+I59+I57+I56</f>
        <v>594.74600000000009</v>
      </c>
      <c r="J54" s="8">
        <f>J58+J59+J57+J56</f>
        <v>904.09300000000007</v>
      </c>
      <c r="K54" s="8">
        <f>K58+K59+K57+K56</f>
        <v>862.41300000000001</v>
      </c>
      <c r="L54" s="8">
        <f>L58+L59+L57+L56</f>
        <v>895.77</v>
      </c>
      <c r="M54" s="8">
        <f>M58+M59+M57+M56</f>
        <v>881.09699999999998</v>
      </c>
    </row>
    <row r="55" spans="1:13" ht="18.75">
      <c r="A55" s="3" t="s">
        <v>9</v>
      </c>
      <c r="B55" s="14"/>
      <c r="C55" s="14"/>
      <c r="D55" s="14"/>
      <c r="E55" s="14"/>
      <c r="F55" s="14"/>
      <c r="G55" s="15"/>
      <c r="H55" s="14"/>
      <c r="I55" s="14"/>
      <c r="J55" s="14"/>
      <c r="K55" s="14"/>
      <c r="L55" s="16"/>
      <c r="M55" s="16"/>
    </row>
    <row r="56" spans="1:13" ht="18.75">
      <c r="A56" s="11" t="s">
        <v>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8.75">
      <c r="A57" s="11" t="s">
        <v>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18.75">
      <c r="A58" s="11" t="s">
        <v>5</v>
      </c>
      <c r="B58" s="15">
        <v>1113.414</v>
      </c>
      <c r="C58" s="15">
        <v>1022.513</v>
      </c>
      <c r="D58" s="15">
        <f>805.916+228.808</f>
        <v>1034.7240000000002</v>
      </c>
      <c r="E58" s="15">
        <v>1115.5509999999999</v>
      </c>
      <c r="F58" s="15">
        <v>1110.864</v>
      </c>
      <c r="G58" s="15">
        <v>190.48099999999999</v>
      </c>
      <c r="H58" s="15">
        <v>589.07100000000003</v>
      </c>
      <c r="I58" s="15">
        <v>579.48400000000004</v>
      </c>
      <c r="J58" s="15">
        <v>878.35400000000004</v>
      </c>
      <c r="K58" s="15">
        <v>837.09100000000001</v>
      </c>
      <c r="L58" s="15">
        <v>833.73500000000001</v>
      </c>
      <c r="M58" s="15">
        <v>827.65599999999995</v>
      </c>
    </row>
    <row r="59" spans="1:13" ht="18.75">
      <c r="A59" s="11" t="s">
        <v>4</v>
      </c>
      <c r="B59" s="15">
        <v>9.8010000000000002</v>
      </c>
      <c r="C59" s="15">
        <v>7.758</v>
      </c>
      <c r="D59" s="15">
        <v>5.3330000000000002</v>
      </c>
      <c r="E59" s="15">
        <v>16.785</v>
      </c>
      <c r="F59" s="15">
        <v>14.542999999999999</v>
      </c>
      <c r="G59" s="15">
        <v>15.372999999999999</v>
      </c>
      <c r="H59" s="15">
        <v>20.773</v>
      </c>
      <c r="I59" s="15">
        <v>15.262</v>
      </c>
      <c r="J59" s="15">
        <v>25.739000000000001</v>
      </c>
      <c r="K59" s="15">
        <v>25.321999999999999</v>
      </c>
      <c r="L59" s="15">
        <v>62.035000000000004</v>
      </c>
      <c r="M59" s="15">
        <v>53.441000000000003</v>
      </c>
    </row>
    <row r="60" spans="1:13" ht="18.75">
      <c r="A60" s="3" t="s">
        <v>8</v>
      </c>
      <c r="B60" s="15"/>
      <c r="C60" s="15"/>
      <c r="D60" s="14"/>
      <c r="E60" s="14"/>
      <c r="F60" s="14"/>
      <c r="G60" s="15"/>
      <c r="H60" s="14"/>
      <c r="I60" s="14"/>
      <c r="J60" s="14"/>
      <c r="K60" s="14"/>
      <c r="L60" s="14"/>
      <c r="M60" s="14"/>
    </row>
    <row r="61" spans="1:13" ht="18.75">
      <c r="A61" s="11" t="s">
        <v>7</v>
      </c>
      <c r="B61" s="12"/>
      <c r="C61" s="12"/>
      <c r="D61" s="13"/>
      <c r="E61" s="13"/>
      <c r="F61" s="13"/>
      <c r="G61" s="9"/>
      <c r="H61" s="13"/>
      <c r="I61" s="13"/>
      <c r="J61" s="9"/>
      <c r="K61" s="9"/>
      <c r="L61" s="13"/>
      <c r="M61" s="13"/>
    </row>
    <row r="62" spans="1:13" ht="18.75">
      <c r="A62" s="11" t="s">
        <v>6</v>
      </c>
      <c r="B62" s="12"/>
      <c r="C62" s="12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8.75">
      <c r="A63" s="11" t="s">
        <v>5</v>
      </c>
      <c r="B63" s="12">
        <v>0.48</v>
      </c>
      <c r="C63" s="12">
        <v>0.44600000000000001</v>
      </c>
      <c r="D63" s="9">
        <v>0.40100000000000002</v>
      </c>
      <c r="E63" s="9">
        <v>0.39200000000000002</v>
      </c>
      <c r="F63" s="10">
        <v>0.222</v>
      </c>
      <c r="G63" s="9">
        <v>0</v>
      </c>
      <c r="H63" s="9">
        <v>5.0000000000000001E-3</v>
      </c>
      <c r="I63" s="9">
        <v>5.0000000000000001E-3</v>
      </c>
      <c r="J63" s="9">
        <v>1.0999999999999999E-2</v>
      </c>
      <c r="K63" s="9">
        <v>6.0000000000000001E-3</v>
      </c>
      <c r="L63" s="9">
        <v>4.4999999999999998E-2</v>
      </c>
      <c r="M63" s="9">
        <v>3.2000000000000001E-2</v>
      </c>
    </row>
    <row r="64" spans="1:13" ht="18.75">
      <c r="A64" s="11" t="s">
        <v>4</v>
      </c>
      <c r="B64" s="9"/>
      <c r="C64" s="9"/>
      <c r="D64" s="9"/>
      <c r="E64" s="9"/>
      <c r="F64" s="10"/>
      <c r="G64" s="9"/>
      <c r="H64" s="9"/>
      <c r="I64" s="9"/>
      <c r="J64" s="9"/>
      <c r="K64" s="9"/>
      <c r="L64" s="9"/>
      <c r="M64" s="9"/>
    </row>
    <row r="65" spans="1:13" ht="39">
      <c r="A65" s="7" t="s">
        <v>3</v>
      </c>
      <c r="B65" s="8">
        <v>3.5249999999999999</v>
      </c>
      <c r="C65" s="8">
        <v>5.149</v>
      </c>
      <c r="D65" s="8">
        <v>3.2709999999999999</v>
      </c>
      <c r="E65" s="8">
        <v>1.877</v>
      </c>
      <c r="F65" s="8">
        <v>2.524</v>
      </c>
      <c r="G65" s="5">
        <v>1.917</v>
      </c>
      <c r="H65" s="5">
        <v>0.33399999999999996</v>
      </c>
      <c r="I65" s="5">
        <v>0.439</v>
      </c>
      <c r="J65" s="6">
        <v>3.7759999999999998</v>
      </c>
      <c r="K65" s="6">
        <v>3.1760000000000002</v>
      </c>
      <c r="L65" s="5">
        <v>3.956</v>
      </c>
      <c r="M65" s="5">
        <v>4.9350000000000005</v>
      </c>
    </row>
    <row r="66" spans="1:13" ht="156">
      <c r="A66" s="7" t="s">
        <v>2</v>
      </c>
      <c r="B66" s="4">
        <v>11.996</v>
      </c>
      <c r="C66" s="4">
        <v>11.599999999999909</v>
      </c>
      <c r="D66" s="2">
        <v>11.054</v>
      </c>
      <c r="E66" s="2">
        <v>13.558999999999969</v>
      </c>
      <c r="F66" s="2">
        <v>13.341000000000122</v>
      </c>
      <c r="G66" s="5">
        <v>4.8780000000000143</v>
      </c>
      <c r="H66" s="5">
        <v>8.8350000000000364</v>
      </c>
      <c r="I66" s="5">
        <v>8.6230000000000473</v>
      </c>
      <c r="J66" s="6">
        <v>2069.2460000000001</v>
      </c>
      <c r="K66" s="6">
        <v>19.324999999999999</v>
      </c>
      <c r="L66" s="5">
        <v>21.533000000000015</v>
      </c>
      <c r="M66" s="5">
        <v>21.392000000000166</v>
      </c>
    </row>
    <row r="67" spans="1:13" ht="19.5">
      <c r="A67" s="3" t="s">
        <v>1</v>
      </c>
      <c r="B67" s="4">
        <f>B63+B64+B62+B61</f>
        <v>0.48</v>
      </c>
      <c r="C67" s="4">
        <f>C63+C64+C62+C61</f>
        <v>0.44600000000000001</v>
      </c>
      <c r="D67" s="4">
        <f>D63+D64+D62+D61</f>
        <v>0.40100000000000002</v>
      </c>
      <c r="E67" s="4">
        <f>E63+E64+E62+E61</f>
        <v>0.39200000000000002</v>
      </c>
      <c r="F67" s="4">
        <f>F63+F64+F62+F61</f>
        <v>0.222</v>
      </c>
      <c r="G67" s="4">
        <f>G63+G64+G62+G61</f>
        <v>0</v>
      </c>
      <c r="H67" s="4">
        <f>H63+H64+H62+H61</f>
        <v>5.0000000000000001E-3</v>
      </c>
      <c r="I67" s="4">
        <f>I63+I64+I62+I61</f>
        <v>5.0000000000000001E-3</v>
      </c>
      <c r="J67" s="4">
        <f>J63+J64+J62+J61</f>
        <v>1.0999999999999999E-2</v>
      </c>
      <c r="K67" s="4">
        <f>K63+K64+K62+K61</f>
        <v>6.0000000000000001E-3</v>
      </c>
      <c r="L67" s="4">
        <f>L63+L64+L62+L61</f>
        <v>4.4999999999999998E-2</v>
      </c>
      <c r="M67" s="4">
        <f>M63+M64+M62+M61</f>
        <v>3.2000000000000001E-2</v>
      </c>
    </row>
    <row r="68" spans="1:13" ht="18.75">
      <c r="A68" s="3" t="s">
        <v>0</v>
      </c>
      <c r="B68" s="2">
        <f>B54+B65+B66</f>
        <v>1138.7360000000001</v>
      </c>
      <c r="C68" s="2">
        <f>C54+C65+C66</f>
        <v>1047.0199999999998</v>
      </c>
      <c r="D68" s="2">
        <f>D54+D65+D66</f>
        <v>1054.3820000000003</v>
      </c>
      <c r="E68" s="2">
        <f>E54+E65+E66</f>
        <v>1147.7719999999999</v>
      </c>
      <c r="F68" s="2">
        <f>F54+F65+F66</f>
        <v>1141.2719999999999</v>
      </c>
      <c r="G68" s="2">
        <f>G54+G65+G66</f>
        <v>212.649</v>
      </c>
      <c r="H68" s="2">
        <f>H54+H65+H66</f>
        <v>619.01300000000003</v>
      </c>
      <c r="I68" s="2">
        <f>I54+I65+I66</f>
        <v>603.80800000000011</v>
      </c>
      <c r="J68" s="2">
        <f>J54+J65+J66</f>
        <v>2977.1150000000002</v>
      </c>
      <c r="K68" s="2">
        <f>K54+K65+K66</f>
        <v>884.9140000000001</v>
      </c>
      <c r="L68" s="2">
        <f>L54+L65+L66</f>
        <v>921.25900000000001</v>
      </c>
      <c r="M68" s="2">
        <f>M54+M65+M66</f>
        <v>907.42400000000009</v>
      </c>
    </row>
    <row r="69" spans="1:13" ht="18.75">
      <c r="A69" s="19" t="s">
        <v>13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7"/>
      <c r="M69" s="17"/>
    </row>
    <row r="70" spans="1:13" ht="19.5">
      <c r="A70" s="7" t="s">
        <v>10</v>
      </c>
      <c r="B70" s="8">
        <f>B74+B75+B73+B72</f>
        <v>441.86699999999996</v>
      </c>
      <c r="C70" s="8">
        <f>C74+C75+C73+C72</f>
        <v>438.61599999999999</v>
      </c>
      <c r="D70" s="8">
        <f>D74+D75+D73+D72</f>
        <v>437.44199999999995</v>
      </c>
      <c r="E70" s="8">
        <f>E74+E75+E73+E72</f>
        <v>462.00800000000004</v>
      </c>
      <c r="F70" s="8">
        <f>F74+F75+F73+F72</f>
        <v>51.762</v>
      </c>
      <c r="G70" s="8">
        <f>G74+G75+G73+G72</f>
        <v>12.635999999999999</v>
      </c>
      <c r="H70" s="8">
        <f>H74+H75+H73+H72</f>
        <v>9.4600000000000009</v>
      </c>
      <c r="I70" s="8">
        <f>I74+I75+I73+I72</f>
        <v>11.156000000000001</v>
      </c>
      <c r="J70" s="8">
        <f>J74+J75+J73+J72</f>
        <v>9.7379999999999995</v>
      </c>
      <c r="K70" s="8">
        <f>K74+K75+K73+K72</f>
        <v>11.503</v>
      </c>
      <c r="L70" s="8">
        <f>L74+L75+L73+L72</f>
        <v>12.327999999999999</v>
      </c>
      <c r="M70" s="8">
        <f>M74+M75+M73+M72</f>
        <v>40.469000000000001</v>
      </c>
    </row>
    <row r="71" spans="1:13" ht="18.75">
      <c r="A71" s="3" t="s">
        <v>9</v>
      </c>
      <c r="B71" s="14"/>
      <c r="C71" s="14"/>
      <c r="D71" s="14"/>
      <c r="E71" s="14"/>
      <c r="F71" s="14"/>
      <c r="G71" s="15"/>
      <c r="H71" s="14"/>
      <c r="I71" s="14"/>
      <c r="J71" s="14"/>
      <c r="K71" s="14"/>
      <c r="L71" s="16"/>
      <c r="M71" s="16"/>
    </row>
    <row r="72" spans="1:13" ht="18.75">
      <c r="A72" s="11" t="s">
        <v>7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18.75">
      <c r="A73" s="11" t="s">
        <v>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18.75">
      <c r="A74" s="11" t="s">
        <v>5</v>
      </c>
      <c r="B74" s="15">
        <v>427.92199999999997</v>
      </c>
      <c r="C74" s="15">
        <v>419.78300000000002</v>
      </c>
      <c r="D74" s="15">
        <f>25.823+370.049</f>
        <v>395.87199999999996</v>
      </c>
      <c r="E74" s="15">
        <v>422.97500000000002</v>
      </c>
      <c r="F74" s="15">
        <v>14.045999999999999</v>
      </c>
      <c r="G74" s="15"/>
      <c r="H74" s="15"/>
      <c r="I74" s="15"/>
      <c r="J74" s="15"/>
      <c r="K74" s="15"/>
      <c r="L74" s="15"/>
      <c r="M74" s="15">
        <v>15.92</v>
      </c>
    </row>
    <row r="75" spans="1:13" ht="18.75">
      <c r="A75" s="11" t="s">
        <v>4</v>
      </c>
      <c r="B75" s="15">
        <v>13.945</v>
      </c>
      <c r="C75" s="15">
        <v>18.832999999999998</v>
      </c>
      <c r="D75" s="15">
        <v>41.57</v>
      </c>
      <c r="E75" s="15">
        <v>39.033000000000001</v>
      </c>
      <c r="F75" s="15">
        <v>37.716000000000001</v>
      </c>
      <c r="G75" s="15">
        <v>12.635999999999999</v>
      </c>
      <c r="H75" s="15">
        <v>9.4600000000000009</v>
      </c>
      <c r="I75" s="15">
        <v>11.156000000000001</v>
      </c>
      <c r="J75" s="15">
        <v>9.7379999999999995</v>
      </c>
      <c r="K75" s="15">
        <v>11.503</v>
      </c>
      <c r="L75" s="15">
        <v>12.327999999999999</v>
      </c>
      <c r="M75" s="15">
        <v>24.548999999999999</v>
      </c>
    </row>
    <row r="76" spans="1:13" ht="18.75">
      <c r="A76" s="3" t="s">
        <v>8</v>
      </c>
      <c r="B76" s="15"/>
      <c r="C76" s="15"/>
      <c r="D76" s="14"/>
      <c r="E76" s="14"/>
      <c r="F76" s="14"/>
      <c r="G76" s="15"/>
      <c r="H76" s="14"/>
      <c r="I76" s="14"/>
      <c r="J76" s="14"/>
      <c r="K76" s="14"/>
      <c r="L76" s="14"/>
      <c r="M76" s="14"/>
    </row>
    <row r="77" spans="1:13" ht="18.75">
      <c r="A77" s="11" t="s">
        <v>7</v>
      </c>
      <c r="B77" s="12"/>
      <c r="C77" s="12"/>
      <c r="D77" s="13"/>
      <c r="E77" s="13"/>
      <c r="F77" s="13"/>
      <c r="G77" s="9"/>
      <c r="H77" s="13"/>
      <c r="I77" s="13"/>
      <c r="J77" s="9"/>
      <c r="K77" s="9"/>
      <c r="L77" s="13"/>
      <c r="M77" s="13"/>
    </row>
    <row r="78" spans="1:13" ht="18.75">
      <c r="A78" s="11" t="s">
        <v>6</v>
      </c>
      <c r="B78" s="12"/>
      <c r="C78" s="12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8.75">
      <c r="A79" s="11" t="s">
        <v>5</v>
      </c>
      <c r="B79" s="12">
        <v>0.70599999999999996</v>
      </c>
      <c r="C79" s="12">
        <v>0.67700000000000005</v>
      </c>
      <c r="D79" s="9">
        <v>0.71199999999999997</v>
      </c>
      <c r="E79" s="9">
        <v>0.69299999999999995</v>
      </c>
      <c r="F79" s="10"/>
      <c r="G79" s="9"/>
      <c r="H79" s="9"/>
      <c r="I79" s="9"/>
      <c r="J79" s="9"/>
      <c r="K79" s="9"/>
      <c r="L79" s="9"/>
      <c r="M79" s="9"/>
    </row>
    <row r="80" spans="1:13" ht="18.75">
      <c r="A80" s="11" t="s">
        <v>4</v>
      </c>
      <c r="B80" s="9"/>
      <c r="C80" s="9"/>
      <c r="D80" s="9"/>
      <c r="E80" s="9"/>
      <c r="F80" s="10"/>
      <c r="G80" s="9"/>
      <c r="H80" s="9"/>
      <c r="I80" s="9"/>
      <c r="J80" s="9"/>
      <c r="K80" s="9"/>
      <c r="L80" s="9"/>
      <c r="M80" s="9"/>
    </row>
    <row r="81" spans="1:13" ht="39">
      <c r="A81" s="7" t="s">
        <v>3</v>
      </c>
      <c r="B81" s="8">
        <v>550.399</v>
      </c>
      <c r="C81" s="8">
        <v>493.59</v>
      </c>
      <c r="D81" s="8">
        <v>466.22800000000001</v>
      </c>
      <c r="E81" s="8">
        <v>363.45</v>
      </c>
      <c r="F81" s="8">
        <v>219.55699999999999</v>
      </c>
      <c r="G81" s="5">
        <v>152.423</v>
      </c>
      <c r="H81" s="5">
        <v>121.191</v>
      </c>
      <c r="I81" s="5">
        <v>150.89400000000001</v>
      </c>
      <c r="J81" s="6">
        <v>248.44499999999999</v>
      </c>
      <c r="K81" s="6">
        <v>261.65199999999999</v>
      </c>
      <c r="L81" s="5">
        <v>393.81099999999998</v>
      </c>
      <c r="M81" s="5">
        <v>504.916</v>
      </c>
    </row>
    <row r="82" spans="1:13" ht="156">
      <c r="A82" s="7" t="s">
        <v>2</v>
      </c>
      <c r="B82" s="4">
        <v>235.1700000000001</v>
      </c>
      <c r="C82" s="4"/>
      <c r="D82" s="2"/>
      <c r="E82" s="2"/>
      <c r="F82" s="2"/>
      <c r="G82" s="5"/>
      <c r="H82" s="5"/>
      <c r="I82" s="5"/>
      <c r="J82" s="6"/>
      <c r="K82" s="6">
        <v>120.68700000000005</v>
      </c>
      <c r="L82" s="5">
        <v>121.169</v>
      </c>
      <c r="M82" s="5">
        <v>18.510000000000005</v>
      </c>
    </row>
    <row r="83" spans="1:13" ht="19.5">
      <c r="A83" s="3" t="s">
        <v>1</v>
      </c>
      <c r="B83" s="4">
        <f>B79+B80+B78+B77</f>
        <v>0.70599999999999996</v>
      </c>
      <c r="C83" s="4">
        <f>C79+C80+C78+C77</f>
        <v>0.67700000000000005</v>
      </c>
      <c r="D83" s="4">
        <f>D79+D80+D78+D77</f>
        <v>0.71199999999999997</v>
      </c>
      <c r="E83" s="4">
        <f>E79+E80+E78+E77</f>
        <v>0.69299999999999995</v>
      </c>
      <c r="F83" s="4">
        <f>F79+F80+F78+F77</f>
        <v>0</v>
      </c>
      <c r="G83" s="4">
        <f>G79+G80+G78+G77</f>
        <v>0</v>
      </c>
      <c r="H83" s="4">
        <f>H79+H80+H78+H77</f>
        <v>0</v>
      </c>
      <c r="I83" s="4">
        <f>I79+I80+I78+I77</f>
        <v>0</v>
      </c>
      <c r="J83" s="4">
        <f>J79+J80+J78+J77</f>
        <v>0</v>
      </c>
      <c r="K83" s="4">
        <f>K79+K80+K78+K77</f>
        <v>0</v>
      </c>
      <c r="L83" s="4">
        <f>L79+L80+L78+L77</f>
        <v>0</v>
      </c>
      <c r="M83" s="4">
        <f>M79+M80+M78+M77</f>
        <v>0</v>
      </c>
    </row>
    <row r="84" spans="1:13" ht="18.75">
      <c r="A84" s="3" t="s">
        <v>0</v>
      </c>
      <c r="B84" s="2">
        <f>B70+B81+B82</f>
        <v>1227.4360000000001</v>
      </c>
      <c r="C84" s="2">
        <f>C70+C81+C82</f>
        <v>932.2059999999999</v>
      </c>
      <c r="D84" s="2">
        <f>D70+D81+D82</f>
        <v>903.67</v>
      </c>
      <c r="E84" s="2">
        <f>E70+E81+E82</f>
        <v>825.45800000000008</v>
      </c>
      <c r="F84" s="2">
        <f>F70+F81+F82</f>
        <v>271.31899999999996</v>
      </c>
      <c r="G84" s="2">
        <f>G70+G81+G82</f>
        <v>165.059</v>
      </c>
      <c r="H84" s="2">
        <f>H70+H81+H82</f>
        <v>130.65100000000001</v>
      </c>
      <c r="I84" s="2">
        <f>I70+I81+I82</f>
        <v>162.05000000000001</v>
      </c>
      <c r="J84" s="2">
        <f>J70+J81+J82</f>
        <v>258.18299999999999</v>
      </c>
      <c r="K84" s="2">
        <f>K70+K81+K82</f>
        <v>393.84200000000004</v>
      </c>
      <c r="L84" s="2">
        <f>L70+L81+L82</f>
        <v>527.30799999999999</v>
      </c>
      <c r="M84" s="2">
        <f>M70+M81+M82</f>
        <v>563.89499999999998</v>
      </c>
    </row>
    <row r="85" spans="1:13" ht="18.75">
      <c r="A85" s="19" t="s">
        <v>12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7"/>
      <c r="M85" s="17"/>
    </row>
    <row r="86" spans="1:13" ht="19.5">
      <c r="A86" s="7" t="s">
        <v>10</v>
      </c>
      <c r="B86" s="8">
        <f>B90+B91+B89+B88</f>
        <v>294.73700000000002</v>
      </c>
      <c r="C86" s="8">
        <f>C90+C91+C89+C88</f>
        <v>274.202</v>
      </c>
      <c r="D86" s="8">
        <f>D90+D91+D89+D88</f>
        <v>217.31100000000001</v>
      </c>
      <c r="E86" s="8">
        <f>E90+E91+E89+E88</f>
        <v>203.35399999999998</v>
      </c>
      <c r="F86" s="8">
        <f>F90+F91+F89+F88</f>
        <v>129.53</v>
      </c>
      <c r="G86" s="8">
        <f>G90+G91+G89+G88</f>
        <v>128.661</v>
      </c>
      <c r="H86" s="8">
        <f>H90+H91+H89+H88</f>
        <v>95.131999999999991</v>
      </c>
      <c r="I86" s="8">
        <f>I90+I91+I89+I88</f>
        <v>123.24</v>
      </c>
      <c r="J86" s="8">
        <f>J90+J91+J89+J88</f>
        <v>165.34099999999998</v>
      </c>
      <c r="K86" s="8">
        <f>K90+K91+K89+K88</f>
        <v>709.90599999999995</v>
      </c>
      <c r="L86" s="8">
        <f>L90+L91+L89+L88</f>
        <v>323.58300000000003</v>
      </c>
      <c r="M86" s="8">
        <f>M90+M91+M89+M88</f>
        <v>264.42899999999997</v>
      </c>
    </row>
    <row r="87" spans="1:13" ht="18.75">
      <c r="A87" s="3" t="s">
        <v>9</v>
      </c>
      <c r="B87" s="14"/>
      <c r="C87" s="14"/>
      <c r="D87" s="14"/>
      <c r="E87" s="14"/>
      <c r="F87" s="14"/>
      <c r="G87" s="15"/>
      <c r="H87" s="14"/>
      <c r="I87" s="14"/>
      <c r="J87" s="14"/>
      <c r="K87" s="14"/>
      <c r="L87" s="16"/>
      <c r="M87" s="16"/>
    </row>
    <row r="88" spans="1:13" ht="18.75">
      <c r="A88" s="11" t="s">
        <v>7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8.75">
      <c r="A89" s="11" t="s">
        <v>6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18.75">
      <c r="A90" s="11" t="s">
        <v>5</v>
      </c>
      <c r="B90" s="15">
        <v>43.146999999999998</v>
      </c>
      <c r="C90" s="15">
        <v>43.572000000000003</v>
      </c>
      <c r="D90" s="15">
        <f>25.144</f>
        <v>25.143999999999998</v>
      </c>
      <c r="E90" s="15">
        <v>20.814</v>
      </c>
      <c r="F90" s="15">
        <v>14.488</v>
      </c>
      <c r="G90" s="15">
        <v>14.428000000000001</v>
      </c>
      <c r="H90" s="15">
        <v>14.135999999999999</v>
      </c>
      <c r="I90" s="15">
        <v>20.385999999999999</v>
      </c>
      <c r="J90" s="15">
        <v>15.201000000000001</v>
      </c>
      <c r="K90" s="15">
        <v>24.3</v>
      </c>
      <c r="L90" s="15">
        <v>29.056999999999999</v>
      </c>
      <c r="M90" s="15">
        <v>32.216000000000001</v>
      </c>
    </row>
    <row r="91" spans="1:13" ht="18.75">
      <c r="A91" s="11" t="s">
        <v>4</v>
      </c>
      <c r="B91" s="15">
        <v>251.59</v>
      </c>
      <c r="C91" s="15">
        <v>230.63</v>
      </c>
      <c r="D91" s="15">
        <v>192.167</v>
      </c>
      <c r="E91" s="15">
        <v>182.54</v>
      </c>
      <c r="F91" s="15">
        <v>115.042</v>
      </c>
      <c r="G91" s="15">
        <v>114.233</v>
      </c>
      <c r="H91" s="15">
        <v>80.995999999999995</v>
      </c>
      <c r="I91" s="15">
        <v>102.854</v>
      </c>
      <c r="J91" s="15">
        <v>150.13999999999999</v>
      </c>
      <c r="K91" s="15">
        <v>685.60599999999999</v>
      </c>
      <c r="L91" s="15">
        <v>294.52600000000001</v>
      </c>
      <c r="M91" s="15">
        <v>232.21299999999999</v>
      </c>
    </row>
    <row r="92" spans="1:13" ht="18.75">
      <c r="A92" s="3" t="s">
        <v>8</v>
      </c>
      <c r="B92" s="15"/>
      <c r="C92" s="15"/>
      <c r="D92" s="14"/>
      <c r="E92" s="14"/>
      <c r="F92" s="14"/>
      <c r="G92" s="15"/>
      <c r="H92" s="14"/>
      <c r="I92" s="14"/>
      <c r="J92" s="14"/>
      <c r="K92" s="14"/>
      <c r="L92" s="14"/>
      <c r="M92" s="14"/>
    </row>
    <row r="93" spans="1:13" ht="18.75">
      <c r="A93" s="11" t="s">
        <v>7</v>
      </c>
      <c r="B93" s="12"/>
      <c r="C93" s="12"/>
      <c r="D93" s="13"/>
      <c r="E93" s="13"/>
      <c r="F93" s="13"/>
      <c r="G93" s="9"/>
      <c r="H93" s="13"/>
      <c r="I93" s="13"/>
      <c r="J93" s="9"/>
      <c r="K93" s="9"/>
      <c r="L93" s="13"/>
      <c r="M93" s="13"/>
    </row>
    <row r="94" spans="1:13" ht="18.75">
      <c r="A94" s="11" t="s">
        <v>6</v>
      </c>
      <c r="B94" s="12"/>
      <c r="C94" s="12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18.75">
      <c r="A95" s="11" t="s">
        <v>5</v>
      </c>
      <c r="B95" s="12"/>
      <c r="C95" s="12"/>
      <c r="D95" s="9"/>
      <c r="E95" s="9"/>
      <c r="F95" s="10"/>
      <c r="G95" s="9"/>
      <c r="H95" s="9"/>
      <c r="I95" s="9"/>
      <c r="J95" s="9"/>
      <c r="K95" s="9"/>
      <c r="L95" s="9"/>
      <c r="M95" s="9"/>
    </row>
    <row r="96" spans="1:13" ht="18.75">
      <c r="A96" s="11" t="s">
        <v>4</v>
      </c>
      <c r="B96" s="9"/>
      <c r="C96" s="9"/>
      <c r="D96" s="9"/>
      <c r="E96" s="9"/>
      <c r="F96" s="10"/>
      <c r="G96" s="9"/>
      <c r="H96" s="9"/>
      <c r="I96" s="9"/>
      <c r="J96" s="9"/>
      <c r="K96" s="9"/>
      <c r="L96" s="9"/>
      <c r="M96" s="9"/>
    </row>
    <row r="97" spans="1:13" ht="39">
      <c r="A97" s="7" t="s">
        <v>3</v>
      </c>
      <c r="B97" s="8">
        <v>27.382000000000001</v>
      </c>
      <c r="C97" s="8">
        <v>57.292000000000002</v>
      </c>
      <c r="D97" s="8">
        <v>33.712000000000003</v>
      </c>
      <c r="E97" s="8">
        <v>30.880000000000003</v>
      </c>
      <c r="F97" s="8">
        <v>26.5</v>
      </c>
      <c r="G97" s="5">
        <v>26.835999999999999</v>
      </c>
      <c r="H97" s="5">
        <v>20.346</v>
      </c>
      <c r="I97" s="5">
        <v>21.445</v>
      </c>
      <c r="J97" s="6">
        <v>31.623999999999999</v>
      </c>
      <c r="K97" s="6">
        <v>31.795999999999999</v>
      </c>
      <c r="L97" s="5">
        <v>34.241</v>
      </c>
      <c r="M97" s="5">
        <v>33.228999999999999</v>
      </c>
    </row>
    <row r="98" spans="1:13" ht="156">
      <c r="A98" s="7" t="s">
        <v>2</v>
      </c>
      <c r="B98" s="4">
        <v>142.49799999999996</v>
      </c>
      <c r="C98" s="4">
        <v>77.222999999999956</v>
      </c>
      <c r="D98" s="2">
        <v>100.349</v>
      </c>
      <c r="E98" s="2">
        <v>93.388000000000034</v>
      </c>
      <c r="F98" s="2">
        <v>53.763000000000012</v>
      </c>
      <c r="G98" s="5">
        <v>27.688999999999986</v>
      </c>
      <c r="H98" s="5">
        <v>36.727000000000004</v>
      </c>
      <c r="I98" s="5">
        <v>12.409999999999991</v>
      </c>
      <c r="J98" s="6">
        <v>56.718000000000004</v>
      </c>
      <c r="K98" s="6">
        <v>-420.02600000000001</v>
      </c>
      <c r="L98" s="5">
        <v>44.301999999999978</v>
      </c>
      <c r="M98" s="5">
        <v>120.97000000000001</v>
      </c>
    </row>
    <row r="99" spans="1:13" ht="19.5">
      <c r="A99" s="3" t="s">
        <v>1</v>
      </c>
      <c r="B99" s="4">
        <f>B95+B96+B94+B93</f>
        <v>0</v>
      </c>
      <c r="C99" s="4">
        <f>C95+C96+C94+C93</f>
        <v>0</v>
      </c>
      <c r="D99" s="4">
        <f>D95+D96+D94+D93</f>
        <v>0</v>
      </c>
      <c r="E99" s="4">
        <f>E95+E96+E94+E93</f>
        <v>0</v>
      </c>
      <c r="F99" s="4">
        <f>F95+F96+F94+F93</f>
        <v>0</v>
      </c>
      <c r="G99" s="4">
        <f>G95+G96+G94+G93</f>
        <v>0</v>
      </c>
      <c r="H99" s="4">
        <f>H95+H96+H94+H93</f>
        <v>0</v>
      </c>
      <c r="I99" s="4">
        <f>I95+I96+I94+I93</f>
        <v>0</v>
      </c>
      <c r="J99" s="4">
        <f>J95+J96+J94+J93</f>
        <v>0</v>
      </c>
      <c r="K99" s="4">
        <f>K95+K96+K94+K93</f>
        <v>0</v>
      </c>
      <c r="L99" s="4">
        <f>L95+L96+L94+L93</f>
        <v>0</v>
      </c>
      <c r="M99" s="4">
        <f>M95+M96+M94+M93</f>
        <v>0</v>
      </c>
    </row>
    <row r="100" spans="1:13" ht="18.75">
      <c r="A100" s="3" t="s">
        <v>0</v>
      </c>
      <c r="B100" s="2">
        <f>B86+B97+B98</f>
        <v>464.61699999999996</v>
      </c>
      <c r="C100" s="2">
        <f>C86+C97+C98</f>
        <v>408.71699999999998</v>
      </c>
      <c r="D100" s="2">
        <f>D86+D97+D98</f>
        <v>351.37200000000001</v>
      </c>
      <c r="E100" s="2">
        <f>E86+E97+E98</f>
        <v>327.62200000000001</v>
      </c>
      <c r="F100" s="2">
        <f>F86+F97+F98</f>
        <v>209.79300000000001</v>
      </c>
      <c r="G100" s="2">
        <f>G86+G97+G98</f>
        <v>183.18600000000001</v>
      </c>
      <c r="H100" s="2">
        <f>H86+H97+H98</f>
        <v>152.20499999999998</v>
      </c>
      <c r="I100" s="2">
        <f>I86+I97+I98</f>
        <v>157.095</v>
      </c>
      <c r="J100" s="2">
        <f>J86+J97+J98</f>
        <v>253.68299999999999</v>
      </c>
      <c r="K100" s="2">
        <f>K86+K97+K98</f>
        <v>321.67599999999999</v>
      </c>
      <c r="L100" s="2">
        <f>L86+L97+L98</f>
        <v>402.12599999999998</v>
      </c>
      <c r="M100" s="2">
        <f>M86+M97+M98</f>
        <v>418.62799999999999</v>
      </c>
    </row>
    <row r="101" spans="1:13" ht="18.75">
      <c r="A101" s="19" t="s">
        <v>11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7"/>
      <c r="M101" s="17"/>
    </row>
    <row r="102" spans="1:13" ht="19.5">
      <c r="A102" s="7" t="s">
        <v>10</v>
      </c>
      <c r="B102" s="8">
        <f>B106+B107+B105+B104</f>
        <v>0</v>
      </c>
      <c r="C102" s="8">
        <f>C106+C107+C105+C104</f>
        <v>0</v>
      </c>
      <c r="D102" s="8">
        <f>D106+D107+D105+D104</f>
        <v>0</v>
      </c>
      <c r="E102" s="8">
        <f>E106+E107+E105+E104</f>
        <v>0</v>
      </c>
      <c r="F102" s="8">
        <f>F106+F107+F105+F104</f>
        <v>0</v>
      </c>
      <c r="G102" s="8">
        <f>G106+G107+G105+G104</f>
        <v>0</v>
      </c>
      <c r="H102" s="8">
        <f>H106+H107+H105+H104</f>
        <v>6.3339999999999996</v>
      </c>
      <c r="I102" s="8">
        <f>I106+I107+I105+I104</f>
        <v>8.3889999999999993</v>
      </c>
      <c r="J102" s="8">
        <f>J106+J107+J105+J104</f>
        <v>6.2910000000000004</v>
      </c>
      <c r="K102" s="8">
        <f>K106+K107+K105+K104</f>
        <v>6.7030000000000003</v>
      </c>
      <c r="L102" s="8">
        <f>L106+L107+L105+L104</f>
        <v>5.4589999999999996</v>
      </c>
      <c r="M102" s="8">
        <f>M106+M107+M105+M104</f>
        <v>5.5339999999999998</v>
      </c>
    </row>
    <row r="103" spans="1:13" ht="18.75">
      <c r="A103" s="3" t="s">
        <v>9</v>
      </c>
      <c r="B103" s="14"/>
      <c r="C103" s="14"/>
      <c r="D103" s="14"/>
      <c r="E103" s="14"/>
      <c r="F103" s="14"/>
      <c r="G103" s="15"/>
      <c r="H103" s="14"/>
      <c r="I103" s="14"/>
      <c r="J103" s="14"/>
      <c r="K103" s="14"/>
      <c r="L103" s="16"/>
      <c r="M103" s="16"/>
    </row>
    <row r="104" spans="1:13" ht="18.75">
      <c r="A104" s="11" t="s">
        <v>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ht="18.75">
      <c r="A105" s="11" t="s">
        <v>6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ht="18.75">
      <c r="A106" s="11" t="s">
        <v>5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ht="18.75">
      <c r="A107" s="11" t="s">
        <v>4</v>
      </c>
      <c r="B107" s="15"/>
      <c r="C107" s="15"/>
      <c r="D107" s="15"/>
      <c r="E107" s="15"/>
      <c r="F107" s="15"/>
      <c r="G107" s="15"/>
      <c r="H107" s="15">
        <v>6.3339999999999996</v>
      </c>
      <c r="I107" s="15">
        <v>8.3889999999999993</v>
      </c>
      <c r="J107" s="15">
        <v>6.2910000000000004</v>
      </c>
      <c r="K107" s="15">
        <v>6.7030000000000003</v>
      </c>
      <c r="L107" s="15">
        <v>5.4589999999999996</v>
      </c>
      <c r="M107" s="15">
        <v>5.5339999999999998</v>
      </c>
    </row>
    <row r="108" spans="1:13" ht="18.75">
      <c r="A108" s="3" t="s">
        <v>8</v>
      </c>
      <c r="B108" s="15"/>
      <c r="C108" s="15"/>
      <c r="D108" s="14"/>
      <c r="E108" s="14"/>
      <c r="F108" s="14"/>
      <c r="G108" s="15"/>
      <c r="H108" s="14"/>
      <c r="I108" s="14"/>
      <c r="J108" s="14"/>
      <c r="K108" s="14"/>
      <c r="L108" s="14"/>
      <c r="M108" s="14"/>
    </row>
    <row r="109" spans="1:13" ht="18.75">
      <c r="A109" s="11" t="s">
        <v>7</v>
      </c>
      <c r="B109" s="12"/>
      <c r="C109" s="12"/>
      <c r="D109" s="13"/>
      <c r="E109" s="13"/>
      <c r="F109" s="13"/>
      <c r="G109" s="9"/>
      <c r="H109" s="13"/>
      <c r="I109" s="13"/>
      <c r="J109" s="9"/>
      <c r="K109" s="9"/>
      <c r="L109" s="13"/>
      <c r="M109" s="13"/>
    </row>
    <row r="110" spans="1:13" ht="18.75">
      <c r="A110" s="11" t="s">
        <v>6</v>
      </c>
      <c r="B110" s="12"/>
      <c r="C110" s="12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ht="18.75">
      <c r="A111" s="11" t="s">
        <v>5</v>
      </c>
      <c r="B111" s="12"/>
      <c r="C111" s="12"/>
      <c r="D111" s="9"/>
      <c r="E111" s="9"/>
      <c r="F111" s="10"/>
      <c r="G111" s="9"/>
      <c r="H111" s="9"/>
      <c r="I111" s="9"/>
      <c r="J111" s="9"/>
      <c r="K111" s="9"/>
      <c r="L111" s="9"/>
      <c r="M111" s="9"/>
    </row>
    <row r="112" spans="1:13" ht="18.75">
      <c r="A112" s="11" t="s">
        <v>4</v>
      </c>
      <c r="B112" s="9"/>
      <c r="C112" s="9"/>
      <c r="D112" s="9"/>
      <c r="E112" s="9"/>
      <c r="F112" s="10"/>
      <c r="G112" s="9"/>
      <c r="H112" s="9"/>
      <c r="I112" s="9"/>
      <c r="J112" s="9"/>
      <c r="K112" s="9"/>
      <c r="L112" s="9"/>
      <c r="M112" s="9"/>
    </row>
    <row r="113" spans="1:13" ht="39">
      <c r="A113" s="7" t="s">
        <v>3</v>
      </c>
      <c r="B113" s="8"/>
      <c r="C113" s="8"/>
      <c r="D113" s="8"/>
      <c r="E113" s="8"/>
      <c r="F113" s="8"/>
      <c r="G113" s="5"/>
      <c r="H113" s="5">
        <v>11.954000000000001</v>
      </c>
      <c r="I113" s="5">
        <v>12.308</v>
      </c>
      <c r="J113" s="6">
        <v>16.401</v>
      </c>
      <c r="K113" s="6">
        <v>18.155000000000001</v>
      </c>
      <c r="L113" s="5">
        <v>19.762</v>
      </c>
      <c r="M113" s="5">
        <v>22.756</v>
      </c>
    </row>
    <row r="114" spans="1:13" ht="156">
      <c r="A114" s="7" t="s">
        <v>2</v>
      </c>
      <c r="B114" s="4"/>
      <c r="C114" s="4"/>
      <c r="D114" s="2"/>
      <c r="E114" s="2"/>
      <c r="F114" s="2"/>
      <c r="G114" s="5"/>
      <c r="H114" s="5">
        <v>2.032</v>
      </c>
      <c r="I114" s="5">
        <v>2.2530000000000001</v>
      </c>
      <c r="J114" s="6">
        <v>1.286</v>
      </c>
      <c r="K114" s="6">
        <v>-1.1640000000000015</v>
      </c>
      <c r="L114" s="5">
        <v>6.3290000000000006</v>
      </c>
      <c r="M114" s="5">
        <v>0</v>
      </c>
    </row>
    <row r="115" spans="1:13" ht="19.5">
      <c r="A115" s="3" t="s">
        <v>1</v>
      </c>
      <c r="B115" s="4">
        <f>B111+B112+B110+B109</f>
        <v>0</v>
      </c>
      <c r="C115" s="4">
        <f>C111+C112+C110+C109</f>
        <v>0</v>
      </c>
      <c r="D115" s="4">
        <f>D111+D112+D110+D109</f>
        <v>0</v>
      </c>
      <c r="E115" s="4">
        <f>E111+E112+E110+E109</f>
        <v>0</v>
      </c>
      <c r="F115" s="4">
        <f>F111+F112+F110+F109</f>
        <v>0</v>
      </c>
      <c r="G115" s="4">
        <f>G111+G112+G110+G109</f>
        <v>0</v>
      </c>
      <c r="H115" s="4">
        <f>H111+H112+H110+H109</f>
        <v>0</v>
      </c>
      <c r="I115" s="4">
        <f>I111+I112+I110+I109</f>
        <v>0</v>
      </c>
      <c r="J115" s="4">
        <f>J111+J112+J110+J109</f>
        <v>0</v>
      </c>
      <c r="K115" s="4">
        <f>K111+K112+K110+K109</f>
        <v>0</v>
      </c>
      <c r="L115" s="4">
        <f>L111+L112+L110+L109</f>
        <v>0</v>
      </c>
      <c r="M115" s="4">
        <f>M111+M112+M110+M109</f>
        <v>0</v>
      </c>
    </row>
    <row r="116" spans="1:13" ht="18.75">
      <c r="A116" s="3" t="s">
        <v>0</v>
      </c>
      <c r="B116" s="2">
        <f>B102+B113+B114</f>
        <v>0</v>
      </c>
      <c r="C116" s="2">
        <f>C102+C113+C114</f>
        <v>0</v>
      </c>
      <c r="D116" s="2">
        <f>D102+D113+D114</f>
        <v>0</v>
      </c>
      <c r="E116" s="2">
        <f>E102+E113+E114</f>
        <v>0</v>
      </c>
      <c r="F116" s="2">
        <f>F102+F113+F114</f>
        <v>0</v>
      </c>
      <c r="G116" s="2">
        <f>G102+G113+G114</f>
        <v>0</v>
      </c>
      <c r="H116" s="2">
        <f>H102+H113+H114</f>
        <v>20.32</v>
      </c>
      <c r="I116" s="2">
        <f>I102+I113+I114</f>
        <v>22.95</v>
      </c>
      <c r="J116" s="2">
        <f>J102+J113+J114</f>
        <v>23.978000000000002</v>
      </c>
      <c r="K116" s="2">
        <f>K102+K113+K114</f>
        <v>23.693999999999999</v>
      </c>
      <c r="L116" s="2">
        <f>L102+L113+L114</f>
        <v>31.55</v>
      </c>
      <c r="M116" s="2">
        <f>M102+M113+M114</f>
        <v>28.29</v>
      </c>
    </row>
  </sheetData>
  <mergeCells count="9">
    <mergeCell ref="A101:K101"/>
    <mergeCell ref="A85:K85"/>
    <mergeCell ref="A53:K53"/>
    <mergeCell ref="A1:J1"/>
    <mergeCell ref="A4:K4"/>
    <mergeCell ref="A20:K20"/>
    <mergeCell ref="A37:K37"/>
    <mergeCell ref="A69:K69"/>
    <mergeCell ref="A21:K21"/>
  </mergeCells>
  <pageMargins left="0.65" right="0.75" top="1" bottom="1" header="0.5" footer="0.5"/>
  <pageSetup paperSize="9" scale="28" orientation="portrait" r:id="rId1"/>
  <headerFooter alignWithMargins="0">
    <oddFooter>&amp;L&amp;8&amp;Z&amp;F
Волчегурская Е.И.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по напряж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zh.androsova</dc:creator>
  <cp:lastModifiedBy>zh.androsova</cp:lastModifiedBy>
  <dcterms:created xsi:type="dcterms:W3CDTF">2017-01-17T12:04:31Z</dcterms:created>
  <dcterms:modified xsi:type="dcterms:W3CDTF">2017-01-17T12:04:54Z</dcterms:modified>
</cp:coreProperties>
</file>